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<sst xmlns="http://schemas.openxmlformats.org/spreadsheetml/2006/main" count="37" uniqueCount="29">
  <si>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</si>
  <si>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</si>
  <si>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</si>
  <si>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</si>
  <si>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</si>
  <si>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</si>
  <si>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</si>
  <si>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</si>
  <si>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</si>
  <si>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</si>
  <si>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</si>
  <si>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</si>
  <si>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</si>
  <si>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</si>
  <si>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</si>
  <si>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</si>
  <si>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</si>
  <si>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</si>
  <si>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</si>
  <si>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</si>
  <si>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</si>
  <si>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</si>
  <si>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Чемпионат России по самбо среди мастеров-ветеранов 35-39 лет</t>
  </si>
  <si>
    <t>АЛЕКБЕРОВ Азер Алекбер оглы</t>
  </si>
  <si>
    <t>15.10.1974 мс</t>
  </si>
  <si>
    <t>ЦФО, Московская</t>
  </si>
  <si>
    <t>Дубны</t>
  </si>
  <si>
    <t>Минаев ГА</t>
  </si>
  <si>
    <t>в.к. 68 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</si>
</sst>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0" fontId="53" fillId="0" borderId="0" xfId="0" applyFont="1" applyBorder="1" applyAlignment="1">
      <alignment horizontal="left"/>
    </xf>
    <xf numFmtId="0" fontId="53" fillId="0" borderId="17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18" xfId="0" applyNumberFormat="1" applyFont="1" applyBorder="1" applyAlignment="1">
      <alignment horizontal="center"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/>
    </xf>
    <xf numFmtId="49" fontId="53" fillId="0" borderId="19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 horizontal="left"/>
    </xf>
    <xf numFmtId="49" fontId="53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3" fillId="0" borderId="22" xfId="0" applyFont="1" applyBorder="1" applyAlignment="1">
      <alignment/>
    </xf>
    <xf numFmtId="0" fontId="55" fillId="0" borderId="0" xfId="0" applyFont="1" applyBorder="1" applyAlignment="1">
      <alignment vertical="center" wrapText="1"/>
    </xf>
    <xf numFmtId="0" fontId="55" fillId="0" borderId="0" xfId="42" applyFont="1" applyBorder="1" applyAlignment="1" applyProtection="1">
      <alignment vertical="center" wrapText="1"/>
      <protection/>
    </xf>
    <xf numFmtId="0" fontId="53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9" fillId="32" borderId="23" xfId="42" applyFont="1" applyFill="1" applyBorder="1" applyAlignment="1" applyProtection="1">
      <alignment horizontal="center" vertical="center" wrapText="1"/>
      <protection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38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9" fillId="0" borderId="46" xfId="42" applyFont="1" applyBorder="1" applyAlignment="1" applyProtection="1">
      <alignment horizontal="center" vertical="center" wrapText="1"/>
      <protection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49" xfId="0" applyNumberFormat="1" applyFon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0" fillId="0" borderId="44" xfId="0" applyFont="1" applyBorder="1" applyAlignment="1">
      <alignment/>
    </xf>
    <xf numFmtId="0" fontId="8" fillId="0" borderId="44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12" fillId="0" borderId="44" xfId="0" applyNumberFormat="1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14" fontId="4" fillId="0" borderId="44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4" fillId="0" borderId="52" xfId="42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52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9" fillId="32" borderId="24" xfId="42" applyFont="1" applyFill="1" applyBorder="1" applyAlignment="1" applyProtection="1">
      <alignment horizontal="center" vertical="center" wrapText="1"/>
      <protection/>
    </xf>
    <xf numFmtId="0" fontId="9" fillId="32" borderId="25" xfId="42" applyFont="1" applyFill="1" applyBorder="1" applyAlignment="1" applyProtection="1">
      <alignment horizontal="center" vertical="center" wrapText="1"/>
      <protection/>
    </xf>
    <xf numFmtId="0" fontId="56" fillId="0" borderId="55" xfId="42" applyFont="1" applyBorder="1" applyAlignment="1" applyProtection="1">
      <alignment horizontal="center" vertical="center" wrapText="1"/>
      <protection/>
    </xf>
    <xf numFmtId="0" fontId="56" fillId="0" borderId="56" xfId="42" applyFont="1" applyBorder="1" applyAlignment="1" applyProtection="1">
      <alignment horizontal="center" vertical="center" wrapText="1"/>
      <protection/>
    </xf>
    <xf numFmtId="0" fontId="56" fillId="0" borderId="50" xfId="42" applyFont="1" applyBorder="1" applyAlignment="1" applyProtection="1">
      <alignment horizontal="center" vertical="center" wrapText="1"/>
      <protection/>
    </xf>
    <xf numFmtId="0" fontId="56" fillId="0" borderId="57" xfId="42" applyFont="1" applyBorder="1" applyAlignment="1" applyProtection="1">
      <alignment horizontal="center" vertical="center" wrapText="1"/>
      <protection/>
    </xf>
    <xf numFmtId="0" fontId="56" fillId="0" borderId="58" xfId="42" applyFont="1" applyBorder="1" applyAlignment="1" applyProtection="1">
      <alignment horizontal="center" vertical="center" wrapText="1"/>
      <protection/>
    </xf>
    <xf numFmtId="0" fontId="56" fillId="0" borderId="59" xfId="42" applyFont="1" applyBorder="1" applyAlignment="1" applyProtection="1">
      <alignment horizontal="center" vertical="center" wrapText="1"/>
      <protection/>
    </xf>
    <xf numFmtId="0" fontId="56" fillId="0" borderId="46" xfId="42" applyFont="1" applyBorder="1" applyAlignment="1" applyProtection="1">
      <alignment horizontal="center" vertical="center" wrapText="1"/>
      <protection/>
    </xf>
    <xf numFmtId="0" fontId="56" fillId="0" borderId="48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3" xfId="42" applyFont="1" applyBorder="1" applyAlignment="1" applyProtection="1">
      <alignment horizontal="center" vertical="center"/>
      <protection/>
    </xf>
    <xf numFmtId="0" fontId="1" fillId="0" borderId="24" xfId="42" applyFont="1" applyBorder="1" applyAlignment="1" applyProtection="1">
      <alignment horizontal="center" vertical="center"/>
      <protection/>
    </xf>
    <xf numFmtId="0" fontId="1" fillId="0" borderId="2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56" fillId="0" borderId="40" xfId="42" applyFont="1" applyBorder="1" applyAlignment="1" applyProtection="1">
      <alignment horizontal="center" vertic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52" xfId="42" applyFont="1" applyBorder="1" applyAlignment="1" applyProtection="1">
      <alignment horizontal="left" vertical="center" wrapText="1"/>
      <protection/>
    </xf>
    <xf numFmtId="0" fontId="56" fillId="0" borderId="41" xfId="0" applyFont="1" applyBorder="1" applyAlignment="1">
      <alignment horizontal="left" vertical="center" wrapText="1"/>
    </xf>
    <xf numFmtId="0" fontId="56" fillId="0" borderId="40" xfId="42" applyFont="1" applyBorder="1" applyAlignment="1" applyProtection="1">
      <alignment horizontal="left" vertical="center" wrapText="1"/>
      <protection/>
    </xf>
    <xf numFmtId="0" fontId="56" fillId="0" borderId="60" xfId="0" applyFont="1" applyBorder="1" applyAlignment="1">
      <alignment horizontal="left" vertical="center" wrapText="1"/>
    </xf>
    <xf numFmtId="0" fontId="54" fillId="0" borderId="61" xfId="0" applyNumberFormat="1" applyFont="1" applyBorder="1" applyAlignment="1">
      <alignment horizontal="center" vertical="center" wrapText="1"/>
    </xf>
    <xf numFmtId="0" fontId="54" fillId="0" borderId="62" xfId="0" applyNumberFormat="1" applyFont="1" applyBorder="1" applyAlignment="1">
      <alignment horizontal="center" vertical="center" wrapText="1"/>
    </xf>
    <xf numFmtId="0" fontId="54" fillId="0" borderId="63" xfId="0" applyNumberFormat="1" applyFont="1" applyBorder="1" applyAlignment="1">
      <alignment horizontal="center" vertical="center" wrapText="1"/>
    </xf>
    <xf numFmtId="0" fontId="54" fillId="0" borderId="64" xfId="0" applyNumberFormat="1" applyFont="1" applyBorder="1" applyAlignment="1">
      <alignment horizontal="center" vertical="center" wrapText="1"/>
    </xf>
    <xf numFmtId="0" fontId="54" fillId="0" borderId="65" xfId="0" applyNumberFormat="1" applyFont="1" applyBorder="1" applyAlignment="1">
      <alignment horizontal="center" vertical="center" wrapText="1"/>
    </xf>
    <xf numFmtId="0" fontId="54" fillId="0" borderId="66" xfId="0" applyNumberFormat="1" applyFont="1" applyBorder="1" applyAlignment="1">
      <alignment horizontal="center" vertical="center" wrapText="1"/>
    </xf>
    <xf numFmtId="0" fontId="56" fillId="0" borderId="52" xfId="42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6" fillId="0" borderId="6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54" fillId="0" borderId="67" xfId="0" applyNumberFormat="1" applyFont="1" applyBorder="1" applyAlignment="1">
      <alignment horizontal="center" vertical="center" wrapText="1"/>
    </xf>
    <xf numFmtId="0" fontId="54" fillId="0" borderId="68" xfId="0" applyNumberFormat="1" applyFont="1" applyBorder="1" applyAlignment="1">
      <alignment horizontal="center" vertical="center" wrapText="1"/>
    </xf>
    <xf numFmtId="0" fontId="54" fillId="0" borderId="69" xfId="0" applyNumberFormat="1" applyFont="1" applyBorder="1" applyAlignment="1">
      <alignment horizontal="center" vertical="center" wrapText="1"/>
    </xf>
    <xf numFmtId="0" fontId="54" fillId="0" borderId="70" xfId="0" applyNumberFormat="1" applyFont="1" applyBorder="1" applyAlignment="1">
      <alignment horizontal="center" vertical="center" wrapText="1"/>
    </xf>
    <xf numFmtId="0" fontId="54" fillId="0" borderId="71" xfId="0" applyNumberFormat="1" applyFont="1" applyBorder="1" applyAlignment="1">
      <alignment horizontal="center" vertical="center" wrapText="1"/>
    </xf>
    <xf numFmtId="0" fontId="54" fillId="0" borderId="72" xfId="0" applyNumberFormat="1" applyFont="1" applyBorder="1" applyAlignment="1">
      <alignment horizontal="center" vertical="center" wrapText="1"/>
    </xf>
    <xf numFmtId="0" fontId="55" fillId="0" borderId="73" xfId="42" applyFont="1" applyBorder="1" applyAlignment="1" applyProtection="1">
      <alignment horizontal="center" vertical="center" wrapText="1"/>
      <protection/>
    </xf>
    <xf numFmtId="0" fontId="55" fillId="0" borderId="74" xfId="42" applyFont="1" applyBorder="1" applyAlignment="1" applyProtection="1">
      <alignment horizontal="center" vertical="center" wrapText="1"/>
      <protection/>
    </xf>
    <xf numFmtId="0" fontId="55" fillId="0" borderId="75" xfId="42" applyFont="1" applyBorder="1" applyAlignment="1" applyProtection="1">
      <alignment horizontal="center" vertical="center" wrapText="1"/>
      <protection/>
    </xf>
    <xf numFmtId="0" fontId="55" fillId="0" borderId="76" xfId="42" applyFont="1" applyBorder="1" applyAlignment="1" applyProtection="1">
      <alignment horizontal="center" vertical="center" wrapText="1"/>
      <protection/>
    </xf>
    <xf numFmtId="0" fontId="55" fillId="0" borderId="77" xfId="42" applyFont="1" applyBorder="1" applyAlignment="1" applyProtection="1">
      <alignment horizontal="center" vertical="center" wrapText="1"/>
      <protection/>
    </xf>
    <xf numFmtId="0" fontId="55" fillId="0" borderId="78" xfId="42" applyFont="1" applyBorder="1" applyAlignment="1" applyProtection="1">
      <alignment horizontal="center" vertical="center" wrapText="1"/>
      <protection/>
    </xf>
    <xf numFmtId="0" fontId="56" fillId="0" borderId="55" xfId="42" applyFont="1" applyBorder="1" applyAlignment="1" applyProtection="1">
      <alignment horizontal="left" vertical="center" wrapText="1"/>
      <protection/>
    </xf>
    <xf numFmtId="0" fontId="56" fillId="0" borderId="56" xfId="42" applyFont="1" applyBorder="1" applyAlignment="1" applyProtection="1">
      <alignment horizontal="left" vertical="center" wrapText="1"/>
      <protection/>
    </xf>
    <xf numFmtId="0" fontId="56" fillId="0" borderId="46" xfId="42" applyFont="1" applyBorder="1" applyAlignment="1" applyProtection="1">
      <alignment horizontal="left" vertical="center" wrapText="1"/>
      <protection/>
    </xf>
    <xf numFmtId="0" fontId="56" fillId="0" borderId="48" xfId="42" applyFont="1" applyBorder="1" applyAlignment="1" applyProtection="1">
      <alignment horizontal="left" vertical="center" wrapText="1"/>
      <protection/>
    </xf>
    <xf numFmtId="0" fontId="56" fillId="0" borderId="12" xfId="42" applyFont="1" applyBorder="1" applyAlignment="1" applyProtection="1">
      <alignment horizontal="center" vertical="center" wrapText="1"/>
      <protection/>
    </xf>
    <xf numFmtId="0" fontId="56" fillId="0" borderId="43" xfId="42" applyFont="1" applyBorder="1" applyAlignment="1" applyProtection="1">
      <alignment horizontal="center" vertical="center" wrapText="1"/>
      <protection/>
    </xf>
    <xf numFmtId="0" fontId="56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74;&#1077;&#1090;&#1077;&#1088;&#1072;&#1085;&#1099;\35-39%20&#1083;&#1077;&#109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35-3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мастеров-ветеранов 35-39 лет</v>
          </cell>
        </row>
        <row r="3">
          <cell r="A3" t="str">
            <v>26-29 мая 2013 года, г. Энгельс</v>
          </cell>
        </row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26-29 мая 2013 года, г. Энгельс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1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9.28125" style="0" customWidth="1"/>
    <col min="6" max="6" width="7.57421875" style="0" customWidth="1"/>
    <col min="7" max="7" width="10.140625" style="0" customWidth="1"/>
    <col min="8" max="8" width="19.7109375" style="0" customWidth="1"/>
  </cols>
  <sheetData>
    <row r="1" spans="1:22" ht="27.75" customHeight="1">
      <c r="A1" s="62" t="s">
        <v>16</v>
      </c>
      <c r="B1" s="62"/>
      <c r="C1" s="62"/>
      <c r="D1" s="62"/>
      <c r="E1" s="62"/>
      <c r="F1" s="62"/>
      <c r="G1" s="62"/>
      <c r="H1" s="62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8" ht="22.5" customHeight="1" thickBot="1">
      <c r="A2" s="63" t="s">
        <v>14</v>
      </c>
      <c r="B2" s="64"/>
      <c r="C2" s="64"/>
      <c r="D2" s="64"/>
      <c r="E2" s="64"/>
      <c r="F2" s="64"/>
      <c r="G2" s="64"/>
      <c r="H2" s="64"/>
    </row>
    <row r="3" spans="1:8" ht="31.5" customHeight="1" thickBot="1">
      <c r="A3" s="65" t="str">
        <f>'пр.хода'!C3</f>
        <v>Чемпионат России по самбо среди мастеров-ветеранов 35-39 лет</v>
      </c>
      <c r="B3" s="66"/>
      <c r="C3" s="66"/>
      <c r="D3" s="66"/>
      <c r="E3" s="66"/>
      <c r="F3" s="66"/>
      <c r="G3" s="66"/>
      <c r="H3" s="67"/>
    </row>
    <row r="4" spans="1:8" ht="21.75" customHeight="1">
      <c r="A4" s="78" t="str">
        <f>'пр.хода'!C4</f>
        <v>26-29 мая 2013 года, г. Энгельс</v>
      </c>
      <c r="B4" s="78"/>
      <c r="C4" s="78"/>
      <c r="D4" s="78"/>
      <c r="E4" s="78"/>
      <c r="F4" s="78"/>
      <c r="G4" s="78"/>
      <c r="H4" s="78"/>
    </row>
    <row r="5" spans="4:6" ht="20.25" customHeight="1" thickBot="1">
      <c r="D5" s="79" t="str">
        <f>HYPERLINK('пр.взв.'!D4)</f>
        <v>в.к. 68  кг</v>
      </c>
      <c r="E5" s="79"/>
      <c r="F5" s="79"/>
    </row>
    <row r="6" spans="1:8" ht="12.75" customHeight="1">
      <c r="A6" s="80" t="s">
        <v>11</v>
      </c>
      <c r="B6" s="82" t="s">
        <v>5</v>
      </c>
      <c r="C6" s="84" t="s">
        <v>6</v>
      </c>
      <c r="D6" s="86" t="s">
        <v>7</v>
      </c>
      <c r="E6" s="88" t="s">
        <v>8</v>
      </c>
      <c r="F6" s="86"/>
      <c r="G6" s="72" t="s">
        <v>10</v>
      </c>
      <c r="H6" s="68" t="s">
        <v>9</v>
      </c>
    </row>
    <row r="7" spans="1:8" ht="13.5" thickBot="1">
      <c r="A7" s="81"/>
      <c r="B7" s="83"/>
      <c r="C7" s="85"/>
      <c r="D7" s="87"/>
      <c r="E7" s="89"/>
      <c r="F7" s="87"/>
      <c r="G7" s="73"/>
      <c r="H7" s="69"/>
    </row>
    <row r="8" spans="1:8" ht="12.75" customHeight="1">
      <c r="A8" s="90">
        <v>1</v>
      </c>
      <c r="B8" s="92">
        <v>1</v>
      </c>
      <c r="C8" s="94" t="str">
        <f>VLOOKUP(B8,'пр.взв.'!B7:H22,2,FALSE)</f>
        <v>АЛЕКБЕРОВ Азер Алекбер оглы</v>
      </c>
      <c r="D8" s="96" t="str">
        <f>VLOOKUP(B8,'пр.взв.'!B7:H22,3,FALSE)</f>
        <v>15.10.1974 мс</v>
      </c>
      <c r="E8" s="98" t="str">
        <f>VLOOKUP(B8,'пр.взв.'!B7:H22,4,FALSE)</f>
        <v>ЦФО, Московская</v>
      </c>
      <c r="F8" s="74" t="str">
        <f>VLOOKUP(B8,'пр.взв.'!B7:H22,5,FALSE)</f>
        <v>Дубны</v>
      </c>
      <c r="G8" s="76"/>
      <c r="H8" s="70" t="str">
        <f>VLOOKUP(B8,'пр.взв.'!B7:H22,7,FALSE)</f>
        <v>Минаев ГА</v>
      </c>
    </row>
    <row r="9" spans="1:8" ht="12.75">
      <c r="A9" s="91"/>
      <c r="B9" s="93"/>
      <c r="C9" s="95"/>
      <c r="D9" s="97"/>
      <c r="E9" s="99"/>
      <c r="F9" s="75"/>
      <c r="G9" s="77"/>
      <c r="H9" s="71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5">
      <c r="A12" s="25"/>
      <c r="B12" s="25"/>
      <c r="C12" s="25"/>
      <c r="D12" s="4"/>
      <c r="E12" s="4"/>
      <c r="F12" s="4"/>
      <c r="G12" s="4"/>
      <c r="H12" s="4"/>
    </row>
    <row r="13" spans="1:11" ht="15">
      <c r="A13" s="23" t="str">
        <f>HYPERLINK('[1]реквизиты'!$A$6)</f>
        <v>Гл. судья, судья МК</v>
      </c>
      <c r="B13" s="25"/>
      <c r="C13" s="26"/>
      <c r="D13" s="22"/>
      <c r="E13" s="22"/>
      <c r="F13" s="22"/>
      <c r="G13" s="24" t="str">
        <f>'[2]реквизиты'!$G$7</f>
        <v>А.Б. Рыбаков</v>
      </c>
      <c r="I13" s="4"/>
      <c r="J13" s="2"/>
      <c r="K13" s="2"/>
    </row>
    <row r="14" spans="1:12" ht="15">
      <c r="A14" s="25"/>
      <c r="B14" s="25"/>
      <c r="C14" s="26"/>
      <c r="D14" s="22"/>
      <c r="E14" s="22"/>
      <c r="F14" s="22"/>
      <c r="G14" s="3" t="str">
        <f>'[2]реквизиты'!$G$8</f>
        <v>/Чебоксары/</v>
      </c>
      <c r="I14" s="4"/>
      <c r="J14" s="2"/>
      <c r="K14" s="2"/>
      <c r="L14" s="2"/>
    </row>
    <row r="15" spans="1:12" ht="15">
      <c r="A15" s="25"/>
      <c r="B15" s="25"/>
      <c r="C15" s="26"/>
      <c r="D15" s="22"/>
      <c r="E15" s="22"/>
      <c r="F15" s="22"/>
      <c r="G15" s="4"/>
      <c r="I15" s="4"/>
      <c r="J15" s="2"/>
      <c r="K15" s="2"/>
      <c r="L15" s="2"/>
    </row>
    <row r="16" spans="1:11" ht="15">
      <c r="A16" s="23" t="s">
        <v>21</v>
      </c>
      <c r="B16" s="25"/>
      <c r="C16" s="26"/>
      <c r="D16" s="22"/>
      <c r="E16" s="22"/>
      <c r="F16" s="22"/>
      <c r="G16" s="24" t="str">
        <f>'[2]реквизиты'!$G$9</f>
        <v>А.А. Зарипов</v>
      </c>
      <c r="I16" s="4"/>
      <c r="J16" s="10"/>
      <c r="K16" s="10"/>
    </row>
    <row r="17" spans="1:8" ht="15">
      <c r="A17" s="25"/>
      <c r="B17" s="25"/>
      <c r="C17" s="25"/>
      <c r="D17" s="22"/>
      <c r="E17" s="22"/>
      <c r="F17" s="22"/>
      <c r="G17" s="3" t="str">
        <f>'[2]реквизиты'!$G$10</f>
        <v>/Казань/</v>
      </c>
      <c r="H17" s="4"/>
    </row>
    <row r="18" spans="1:8" ht="12.75">
      <c r="A18" s="4"/>
      <c r="B18" s="4"/>
      <c r="C18" s="4"/>
      <c r="D18" s="22"/>
      <c r="E18" s="22"/>
      <c r="F18" s="22"/>
      <c r="G18" s="4"/>
      <c r="H18" s="4"/>
    </row>
    <row r="19" spans="4:6" ht="12.75">
      <c r="D19" s="2"/>
      <c r="E19" s="2"/>
      <c r="F19" s="2"/>
    </row>
    <row r="20" spans="4:6" ht="12.75">
      <c r="D20" s="2"/>
      <c r="E20" s="2"/>
      <c r="F20" s="2"/>
    </row>
    <row r="21" spans="4:6" ht="12.75">
      <c r="D21" s="2"/>
      <c r="E21" s="2"/>
      <c r="F21" s="2"/>
    </row>
  </sheetData>
  <sheetProtection/>
  <mergeCells count="20">
    <mergeCell ref="A6:A7"/>
    <mergeCell ref="B6:B7"/>
    <mergeCell ref="C6:C7"/>
    <mergeCell ref="D6:D7"/>
    <mergeCell ref="E6:F7"/>
    <mergeCell ref="A8:A9"/>
    <mergeCell ref="B8:B9"/>
    <mergeCell ref="C8:C9"/>
    <mergeCell ref="D8:D9"/>
    <mergeCell ref="E8:E9"/>
    <mergeCell ref="A1:H1"/>
    <mergeCell ref="A2:H2"/>
    <mergeCell ref="A3:H3"/>
    <mergeCell ref="H6:H7"/>
    <mergeCell ref="H8:H9"/>
    <mergeCell ref="G6:G7"/>
    <mergeCell ref="F8:F9"/>
    <mergeCell ref="G8:G9"/>
    <mergeCell ref="A4:H4"/>
    <mergeCell ref="D5:F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E11" sqref="E11:E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3" t="s">
        <v>13</v>
      </c>
      <c r="B1" s="64"/>
      <c r="C1" s="64"/>
      <c r="D1" s="64"/>
      <c r="E1" s="64"/>
      <c r="F1" s="64"/>
      <c r="G1" s="64"/>
      <c r="H1" s="64"/>
    </row>
    <row r="2" spans="1:8" ht="33.75" customHeight="1" thickBot="1">
      <c r="A2" s="104" t="s">
        <v>22</v>
      </c>
      <c r="B2" s="107"/>
      <c r="C2" s="107"/>
      <c r="D2" s="107"/>
      <c r="E2" s="107"/>
      <c r="F2" s="107"/>
      <c r="G2" s="107"/>
      <c r="H2" s="108"/>
    </row>
    <row r="3" spans="1:12" ht="17.25" customHeight="1">
      <c r="A3" s="110" t="str">
        <f>HYPERLINK('[3]реквизиты'!$A$3)</f>
        <v>26-29 мая 2013 года, г. Энгельс</v>
      </c>
      <c r="B3" s="110"/>
      <c r="C3" s="110"/>
      <c r="D3" s="110"/>
      <c r="E3" s="110"/>
      <c r="F3" s="110"/>
      <c r="G3" s="110"/>
      <c r="H3" s="110"/>
      <c r="I3" s="9"/>
      <c r="J3" s="9"/>
      <c r="K3" s="9"/>
      <c r="L3" s="10"/>
    </row>
    <row r="4" spans="4:11" ht="19.5" customHeight="1">
      <c r="D4" s="117" t="s">
        <v>28</v>
      </c>
      <c r="E4" s="117"/>
      <c r="F4" s="117"/>
      <c r="I4" s="11"/>
      <c r="J4" s="11"/>
      <c r="K4" s="11"/>
    </row>
    <row r="5" spans="1:8" ht="12.75" customHeight="1">
      <c r="A5" s="101" t="s">
        <v>4</v>
      </c>
      <c r="B5" s="121" t="s">
        <v>5</v>
      </c>
      <c r="C5" s="101" t="s">
        <v>6</v>
      </c>
      <c r="D5" s="101" t="s">
        <v>7</v>
      </c>
      <c r="E5" s="105" t="s">
        <v>8</v>
      </c>
      <c r="F5" s="111"/>
      <c r="G5" s="101" t="s">
        <v>10</v>
      </c>
      <c r="H5" s="101" t="s">
        <v>9</v>
      </c>
    </row>
    <row r="6" spans="1:8" ht="12.75">
      <c r="A6" s="102"/>
      <c r="B6" s="122"/>
      <c r="C6" s="102"/>
      <c r="D6" s="102"/>
      <c r="E6" s="106"/>
      <c r="F6" s="97"/>
      <c r="G6" s="102"/>
      <c r="H6" s="102"/>
    </row>
    <row r="7" spans="1:8" ht="12.75" customHeight="1">
      <c r="A7" s="100"/>
      <c r="B7" s="119">
        <v>1</v>
      </c>
      <c r="C7" s="113" t="s">
        <v>23</v>
      </c>
      <c r="D7" s="123" t="s">
        <v>24</v>
      </c>
      <c r="E7" s="105" t="s">
        <v>25</v>
      </c>
      <c r="F7" s="75" t="s">
        <v>26</v>
      </c>
      <c r="G7" s="103"/>
      <c r="H7" s="113" t="s">
        <v>27</v>
      </c>
    </row>
    <row r="8" spans="1:8" ht="12.75">
      <c r="A8" s="100"/>
      <c r="B8" s="119"/>
      <c r="C8" s="113"/>
      <c r="D8" s="114"/>
      <c r="E8" s="106"/>
      <c r="F8" s="75"/>
      <c r="G8" s="103"/>
      <c r="H8" s="114"/>
    </row>
    <row r="9" spans="1:8" ht="12.75" customHeight="1">
      <c r="A9" s="100"/>
      <c r="B9" s="120"/>
      <c r="C9" s="109"/>
      <c r="D9" s="118"/>
      <c r="E9" s="105"/>
      <c r="F9" s="75"/>
      <c r="G9" s="118"/>
      <c r="H9" s="109"/>
    </row>
    <row r="10" spans="1:8" ht="12.75" customHeight="1">
      <c r="A10" s="100"/>
      <c r="B10" s="120"/>
      <c r="C10" s="109"/>
      <c r="D10" s="118"/>
      <c r="E10" s="106"/>
      <c r="F10" s="75"/>
      <c r="G10" s="118"/>
      <c r="H10" s="109"/>
    </row>
    <row r="11" spans="1:8" ht="12.75" customHeight="1">
      <c r="A11" s="100"/>
      <c r="B11" s="119"/>
      <c r="C11" s="113"/>
      <c r="D11" s="118"/>
      <c r="E11" s="105"/>
      <c r="F11" s="75"/>
      <c r="G11" s="103"/>
      <c r="H11" s="113"/>
    </row>
    <row r="12" spans="1:8" ht="15" customHeight="1">
      <c r="A12" s="100"/>
      <c r="B12" s="119"/>
      <c r="C12" s="113"/>
      <c r="D12" s="118"/>
      <c r="E12" s="106"/>
      <c r="F12" s="75"/>
      <c r="G12" s="103"/>
      <c r="H12" s="114"/>
    </row>
    <row r="13" spans="1:8" ht="12.75" customHeight="1">
      <c r="A13" s="100"/>
      <c r="B13" s="120"/>
      <c r="C13" s="109"/>
      <c r="D13" s="118"/>
      <c r="E13" s="105"/>
      <c r="F13" s="75"/>
      <c r="G13" s="118"/>
      <c r="H13" s="109"/>
    </row>
    <row r="14" spans="1:8" ht="15" customHeight="1">
      <c r="A14" s="100"/>
      <c r="B14" s="120"/>
      <c r="C14" s="109"/>
      <c r="D14" s="118"/>
      <c r="E14" s="106"/>
      <c r="F14" s="75"/>
      <c r="G14" s="118"/>
      <c r="H14" s="109"/>
    </row>
    <row r="15" spans="1:8" ht="15" customHeight="1">
      <c r="A15" s="100"/>
      <c r="B15" s="119"/>
      <c r="C15" s="109"/>
      <c r="D15" s="118"/>
      <c r="E15" s="105"/>
      <c r="F15" s="75"/>
      <c r="G15" s="118"/>
      <c r="H15" s="109"/>
    </row>
    <row r="16" spans="1:8" ht="15.75" customHeight="1">
      <c r="A16" s="100"/>
      <c r="B16" s="119"/>
      <c r="C16" s="109"/>
      <c r="D16" s="118"/>
      <c r="E16" s="106"/>
      <c r="F16" s="75"/>
      <c r="G16" s="118"/>
      <c r="H16" s="109"/>
    </row>
    <row r="17" spans="1:8" ht="12.75" customHeight="1">
      <c r="A17" s="100"/>
      <c r="B17" s="115">
        <v>6</v>
      </c>
      <c r="C17" s="116"/>
      <c r="D17" s="112"/>
      <c r="E17" s="105"/>
      <c r="F17" s="75"/>
      <c r="G17" s="103"/>
      <c r="H17" s="112"/>
    </row>
    <row r="18" spans="1:8" ht="15" customHeight="1">
      <c r="A18" s="100"/>
      <c r="B18" s="115"/>
      <c r="C18" s="116"/>
      <c r="D18" s="112"/>
      <c r="E18" s="106"/>
      <c r="F18" s="75"/>
      <c r="G18" s="103"/>
      <c r="H18" s="112"/>
    </row>
    <row r="19" spans="1:8" ht="12.75" customHeight="1">
      <c r="A19" s="100"/>
      <c r="B19" s="115">
        <v>7</v>
      </c>
      <c r="C19" s="116"/>
      <c r="D19" s="112"/>
      <c r="E19" s="105"/>
      <c r="F19" s="75"/>
      <c r="G19" s="103"/>
      <c r="H19" s="112"/>
    </row>
    <row r="20" spans="1:8" ht="15" customHeight="1">
      <c r="A20" s="100"/>
      <c r="B20" s="115"/>
      <c r="C20" s="116"/>
      <c r="D20" s="112"/>
      <c r="E20" s="106"/>
      <c r="F20" s="75"/>
      <c r="G20" s="103"/>
      <c r="H20" s="112"/>
    </row>
    <row r="21" spans="1:8" ht="12.75" customHeight="1">
      <c r="A21" s="100"/>
      <c r="B21" s="115">
        <v>8</v>
      </c>
      <c r="C21" s="116"/>
      <c r="D21" s="112"/>
      <c r="E21" s="105"/>
      <c r="F21" s="75"/>
      <c r="G21" s="103"/>
      <c r="H21" s="112"/>
    </row>
    <row r="22" spans="1:8" ht="15" customHeight="1">
      <c r="A22" s="100"/>
      <c r="B22" s="115"/>
      <c r="C22" s="116"/>
      <c r="D22" s="112"/>
      <c r="E22" s="106"/>
      <c r="F22" s="75"/>
      <c r="G22" s="103"/>
      <c r="H22" s="112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H21:H22"/>
    <mergeCell ref="H13:H14"/>
    <mergeCell ref="H15:H16"/>
    <mergeCell ref="H17:H18"/>
    <mergeCell ref="H19:H20"/>
    <mergeCell ref="H7:H8"/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4">
      <selection activeCell="O16" sqref="O16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2" t="s">
        <v>16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3:18" ht="26.25" customHeight="1" thickBot="1">
      <c r="C2" s="63" t="s">
        <v>15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30.75" customHeight="1" thickBot="1">
      <c r="A3" s="4"/>
      <c r="B3" s="4"/>
      <c r="C3" s="65" t="str">
        <f>'[2]реквизиты'!$A$2</f>
        <v>Чемпионат России по самбо среди мастеров-ветеранов 35-39 лет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5"/>
    </row>
    <row r="4" spans="1:18" ht="26.25" customHeight="1" thickBot="1">
      <c r="A4" s="21"/>
      <c r="B4" s="21"/>
      <c r="C4" s="133" t="str">
        <f>'[2]реквизиты'!$A$3</f>
        <v>26-29 мая 2013 года, г. Энгельс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8:17" ht="27.75" customHeight="1" thickBot="1">
      <c r="H5" s="145" t="str">
        <f>HYPERLINK('пр.взв.'!D4)</f>
        <v>в.к. 68  кг</v>
      </c>
      <c r="I5" s="146"/>
      <c r="J5" s="146"/>
      <c r="K5" s="146"/>
      <c r="L5" s="146"/>
      <c r="M5" s="146"/>
      <c r="N5" s="147"/>
      <c r="O5" s="162"/>
      <c r="P5" s="163"/>
      <c r="Q5" s="164"/>
    </row>
    <row r="6" spans="5:17" ht="15" customHeight="1">
      <c r="E6" s="30"/>
      <c r="F6" s="30"/>
      <c r="G6" s="30"/>
      <c r="H6" s="31"/>
      <c r="I6" s="32"/>
      <c r="J6" s="32"/>
      <c r="K6" s="32"/>
      <c r="L6" s="32"/>
      <c r="M6" s="32"/>
      <c r="N6" s="30"/>
      <c r="O6" s="30"/>
      <c r="P6" s="30"/>
      <c r="Q6" s="30"/>
    </row>
    <row r="7" spans="1:21" ht="18" customHeight="1" thickBot="1">
      <c r="A7" s="128" t="s">
        <v>0</v>
      </c>
      <c r="B7" s="128"/>
      <c r="E7" s="33"/>
      <c r="F7" s="33"/>
      <c r="G7" s="33"/>
      <c r="H7" s="33"/>
      <c r="I7" s="148" t="s">
        <v>12</v>
      </c>
      <c r="J7" s="148"/>
      <c r="K7" s="148"/>
      <c r="L7" s="148"/>
      <c r="M7" s="148"/>
      <c r="N7" s="33"/>
      <c r="O7" s="33"/>
      <c r="P7" s="33"/>
      <c r="Q7" s="35"/>
      <c r="R7" s="19"/>
      <c r="S7" s="17"/>
      <c r="T7" s="168" t="s">
        <v>1</v>
      </c>
      <c r="U7" s="168"/>
    </row>
    <row r="8" spans="1:21" ht="12.75" customHeight="1" thickBot="1">
      <c r="A8" s="131">
        <v>1</v>
      </c>
      <c r="B8" s="129" t="str">
        <f>VLOOKUP('пр.хода'!A8,'пр.взв.'!B7:C22,2,FALSE)</f>
        <v>АЛЕКБЕРОВ Азер Алекбер оглы</v>
      </c>
      <c r="C8" s="126" t="str">
        <f>VLOOKUP(A8,'пр.взв.'!B7:H22,3,FALSE)</f>
        <v>15.10.1974 мс</v>
      </c>
      <c r="D8" s="126" t="str">
        <f>VLOOKUP(A8,'пр.взв.'!B7:H22,4,FALSE)</f>
        <v>ЦФО, Московская</v>
      </c>
      <c r="E8" s="33"/>
      <c r="F8" s="33"/>
      <c r="G8" s="33"/>
      <c r="H8" s="33"/>
      <c r="I8" s="33" t="s">
        <v>18</v>
      </c>
      <c r="J8" s="33"/>
      <c r="K8" s="33"/>
      <c r="L8" s="33"/>
      <c r="M8" s="33"/>
      <c r="N8" s="33"/>
      <c r="O8" s="33"/>
      <c r="P8" s="33"/>
      <c r="Q8" s="33"/>
      <c r="R8" s="129" t="e">
        <f>VLOOKUP(U8,'пр.взв.'!B7:F22,2,FALSE)</f>
        <v>#N/A</v>
      </c>
      <c r="S8" s="126" t="e">
        <f>VLOOKUP(U8,'пр.взв.'!B7:F22,3,FALSE)</f>
        <v>#N/A</v>
      </c>
      <c r="T8" s="126" t="e">
        <f>VLOOKUP(U8,'пр.взв.'!B7:F22,4,FALSE)</f>
        <v>#N/A</v>
      </c>
      <c r="U8" s="165">
        <v>2</v>
      </c>
    </row>
    <row r="9" spans="1:21" ht="12.75" customHeight="1">
      <c r="A9" s="132"/>
      <c r="B9" s="130"/>
      <c r="C9" s="127"/>
      <c r="D9" s="127"/>
      <c r="E9" s="36">
        <v>1</v>
      </c>
      <c r="F9" s="33"/>
      <c r="G9" s="37"/>
      <c r="H9" s="29"/>
      <c r="I9" s="173" t="e">
        <f>VLOOKUP(H9,'пр.взв.'!B7:F22,2,FALSE)</f>
        <v>#N/A</v>
      </c>
      <c r="J9" s="174"/>
      <c r="K9" s="174"/>
      <c r="L9" s="174"/>
      <c r="M9" s="175"/>
      <c r="N9" s="33"/>
      <c r="O9" s="33"/>
      <c r="P9" s="33"/>
      <c r="Q9" s="36">
        <v>2</v>
      </c>
      <c r="R9" s="130"/>
      <c r="S9" s="127"/>
      <c r="T9" s="127"/>
      <c r="U9" s="166"/>
    </row>
    <row r="10" spans="1:21" ht="12.75" customHeight="1" thickBot="1">
      <c r="A10" s="124">
        <v>5</v>
      </c>
      <c r="B10" s="153" t="e">
        <f>VLOOKUP('пр.хода'!A10,'пр.взв.'!B9:C24,2,FALSE)</f>
        <v>#N/A</v>
      </c>
      <c r="C10" s="149" t="e">
        <f>VLOOKUP(A10,'пр.взв.'!B7:H22,3,FALSE)</f>
        <v>#N/A</v>
      </c>
      <c r="D10" s="149" t="e">
        <f>VLOOKUP(A10,'пр.взв.'!B7:H22,4,FALSE)</f>
        <v>#N/A</v>
      </c>
      <c r="E10" s="18"/>
      <c r="F10" s="38"/>
      <c r="G10" s="39"/>
      <c r="H10" s="34"/>
      <c r="I10" s="176"/>
      <c r="J10" s="177"/>
      <c r="K10" s="177"/>
      <c r="L10" s="177"/>
      <c r="M10" s="178"/>
      <c r="N10" s="33"/>
      <c r="O10" s="40"/>
      <c r="P10" s="38"/>
      <c r="Q10" s="18"/>
      <c r="R10" s="153">
        <f>VLOOKUP(U10,'пр.взв.'!B9:F24,2,FALSE)</f>
        <v>0</v>
      </c>
      <c r="S10" s="149">
        <f>VLOOKUP(U10,'пр.взв.'!B9:F24,3,FALSE)</f>
        <v>0</v>
      </c>
      <c r="T10" s="149">
        <f>VLOOKUP(U10,'пр.взв.'!B9:F24,4,FALSE)</f>
        <v>0</v>
      </c>
      <c r="U10" s="165">
        <v>6</v>
      </c>
    </row>
    <row r="11" spans="1:21" ht="12.75" customHeight="1" thickBot="1">
      <c r="A11" s="132"/>
      <c r="B11" s="152"/>
      <c r="C11" s="150"/>
      <c r="D11" s="150"/>
      <c r="E11" s="33"/>
      <c r="F11" s="34"/>
      <c r="G11" s="36">
        <v>1</v>
      </c>
      <c r="H11" s="41"/>
      <c r="I11" s="33"/>
      <c r="J11" s="33"/>
      <c r="K11" s="33"/>
      <c r="L11" s="33"/>
      <c r="M11" s="33"/>
      <c r="N11" s="34"/>
      <c r="O11" s="36">
        <v>2</v>
      </c>
      <c r="P11" s="34"/>
      <c r="Q11" s="33"/>
      <c r="R11" s="152"/>
      <c r="S11" s="150"/>
      <c r="T11" s="150"/>
      <c r="U11" s="166"/>
    </row>
    <row r="12" spans="1:21" ht="12.75" customHeight="1" thickBot="1">
      <c r="A12" s="131">
        <v>3</v>
      </c>
      <c r="B12" s="151" t="e">
        <f>VLOOKUP('пр.хода'!A12,'пр.взв.'!B11:C26,2,FALSE)</f>
        <v>#N/A</v>
      </c>
      <c r="C12" s="161" t="e">
        <f>VLOOKUP(A12,'пр.взв.'!B7:H22,3,FALSE)</f>
        <v>#N/A</v>
      </c>
      <c r="D12" s="161" t="e">
        <f>VLOOKUP(A12,'пр.взв.'!B7:H22,4,FALSE)</f>
        <v>#N/A</v>
      </c>
      <c r="E12" s="33"/>
      <c r="F12" s="34"/>
      <c r="G12" s="18"/>
      <c r="H12" s="41"/>
      <c r="I12" s="33"/>
      <c r="J12" s="33"/>
      <c r="K12" s="33"/>
      <c r="L12" s="33"/>
      <c r="M12" s="33"/>
      <c r="N12" s="34"/>
      <c r="O12" s="18"/>
      <c r="P12" s="34"/>
      <c r="Q12" s="33"/>
      <c r="R12" s="151" t="e">
        <f>VLOOKUP(U12,'пр.взв.'!B11:F26,2,FALSE)</f>
        <v>#N/A</v>
      </c>
      <c r="S12" s="161" t="e">
        <f>VLOOKUP(U12,'пр.взв.'!B11:F26,3,FALSE)</f>
        <v>#N/A</v>
      </c>
      <c r="T12" s="161" t="e">
        <f>VLOOKUP(U12,'пр.взв.'!B11:F26,4,FALSE)</f>
        <v>#N/A</v>
      </c>
      <c r="U12" s="167">
        <v>4</v>
      </c>
    </row>
    <row r="13" spans="1:21" ht="12.75" customHeight="1" thickBot="1">
      <c r="A13" s="132"/>
      <c r="B13" s="152"/>
      <c r="C13" s="150"/>
      <c r="D13" s="150"/>
      <c r="E13" s="36"/>
      <c r="F13" s="42"/>
      <c r="G13" s="39"/>
      <c r="H13" s="34"/>
      <c r="I13" s="33" t="s">
        <v>19</v>
      </c>
      <c r="J13" s="33"/>
      <c r="K13" s="33"/>
      <c r="L13" s="33"/>
      <c r="M13" s="33"/>
      <c r="N13" s="34"/>
      <c r="O13" s="40"/>
      <c r="P13" s="42"/>
      <c r="Q13" s="36"/>
      <c r="R13" s="152"/>
      <c r="S13" s="150"/>
      <c r="T13" s="150"/>
      <c r="U13" s="166"/>
    </row>
    <row r="14" spans="1:21" ht="12.75" customHeight="1" thickBot="1">
      <c r="A14" s="124">
        <v>7</v>
      </c>
      <c r="B14" s="153">
        <f>VLOOKUP('пр.хода'!A14,'пр.взв.'!B13:C28,2,FALSE)</f>
        <v>0</v>
      </c>
      <c r="C14" s="149">
        <f>VLOOKUP(A14,'пр.взв.'!B7:H22,3,FALSE)</f>
        <v>0</v>
      </c>
      <c r="D14" s="149">
        <f>VLOOKUP(A14,'пр.взв.'!B7:H22,4,FALSE)</f>
        <v>0</v>
      </c>
      <c r="E14" s="18"/>
      <c r="F14" s="33"/>
      <c r="G14" s="37"/>
      <c r="H14" s="29"/>
      <c r="I14" s="155" t="e">
        <f>VLOOKUP(H14,'пр.взв.'!B5:F27,2,FALSE)</f>
        <v>#N/A</v>
      </c>
      <c r="J14" s="156"/>
      <c r="K14" s="156"/>
      <c r="L14" s="156"/>
      <c r="M14" s="157"/>
      <c r="N14" s="33"/>
      <c r="O14" s="33"/>
      <c r="P14" s="33"/>
      <c r="Q14" s="18"/>
      <c r="R14" s="153">
        <f>VLOOKUP(U14,'пр.взв.'!B13:F28,2,FALSE)</f>
        <v>0</v>
      </c>
      <c r="S14" s="149">
        <f>VLOOKUP(U14,'пр.взв.'!B13:F28,3,FALSE)</f>
        <v>0</v>
      </c>
      <c r="T14" s="149">
        <f>VLOOKUP(U14,'пр.взв.'!B13:F28,4,FALSE)</f>
        <v>0</v>
      </c>
      <c r="U14" s="165">
        <v>8</v>
      </c>
    </row>
    <row r="15" spans="1:21" ht="12.75" customHeight="1" thickBot="1">
      <c r="A15" s="125"/>
      <c r="B15" s="154"/>
      <c r="C15" s="171"/>
      <c r="D15" s="171"/>
      <c r="E15" s="33"/>
      <c r="F15" s="33"/>
      <c r="G15" s="37"/>
      <c r="H15" s="34"/>
      <c r="I15" s="158"/>
      <c r="J15" s="159"/>
      <c r="K15" s="159"/>
      <c r="L15" s="159"/>
      <c r="M15" s="160"/>
      <c r="N15" s="33"/>
      <c r="O15" s="33"/>
      <c r="P15" s="33"/>
      <c r="Q15" s="33"/>
      <c r="R15" s="154"/>
      <c r="S15" s="171"/>
      <c r="T15" s="171"/>
      <c r="U15" s="172"/>
    </row>
    <row r="16" spans="1:21" ht="12.75" customHeight="1">
      <c r="A16" s="1"/>
      <c r="B16" s="1"/>
      <c r="C16" s="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17"/>
      <c r="S16" s="17"/>
      <c r="T16" s="17"/>
      <c r="U16" s="16"/>
    </row>
    <row r="17" spans="1:21" ht="12" customHeight="1">
      <c r="A17" s="169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0" t="s">
        <v>3</v>
      </c>
    </row>
    <row r="18" spans="1:21" ht="12.75" customHeight="1">
      <c r="A18" s="169"/>
      <c r="G18" s="144" t="s">
        <v>17</v>
      </c>
      <c r="H18" s="144"/>
      <c r="I18" s="144"/>
      <c r="J18" s="144"/>
      <c r="K18" s="144"/>
      <c r="L18" s="144"/>
      <c r="M18" s="144"/>
      <c r="N18" s="144"/>
      <c r="O18" s="144"/>
      <c r="R18" s="17"/>
      <c r="S18" s="17"/>
      <c r="T18" s="17"/>
      <c r="U18" s="170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3">
        <v>0</v>
      </c>
      <c r="B21" s="189" t="e">
        <f>VLOOKUP(A21,'пр.взв.'!B7:F22,2,FALSE)</f>
        <v>#N/A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5"/>
      <c r="S21" s="136" t="e">
        <f>VLOOKUP(U21,'пр.взв.'!B7:F22,2,FALSE)</f>
        <v>#N/A</v>
      </c>
      <c r="T21" s="137"/>
      <c r="U21" s="46">
        <v>0</v>
      </c>
    </row>
    <row r="22" spans="1:21" ht="12.75" customHeight="1">
      <c r="A22" s="43"/>
      <c r="B22" s="149"/>
      <c r="C22" s="47">
        <v>0</v>
      </c>
      <c r="D22" s="48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9">
        <v>0</v>
      </c>
      <c r="S22" s="138"/>
      <c r="T22" s="139"/>
      <c r="U22" s="46"/>
    </row>
    <row r="23" spans="1:21" ht="12.75" customHeight="1">
      <c r="A23" s="43">
        <v>0</v>
      </c>
      <c r="B23" s="190" t="e">
        <f>VLOOKUP(A23,'пр.взв.'!B7:F22,2,FALSE)</f>
        <v>#N/A</v>
      </c>
      <c r="C23" s="50"/>
      <c r="D23" s="51"/>
      <c r="E23" s="44"/>
      <c r="F23" s="44"/>
      <c r="G23" s="44" t="s">
        <v>20</v>
      </c>
      <c r="H23" s="44"/>
      <c r="I23" s="44"/>
      <c r="J23" s="44"/>
      <c r="K23" s="44"/>
      <c r="L23" s="44"/>
      <c r="M23" s="44"/>
      <c r="N23" s="44" t="s">
        <v>20</v>
      </c>
      <c r="O23" s="44"/>
      <c r="P23" s="44"/>
      <c r="Q23" s="44"/>
      <c r="R23" s="52"/>
      <c r="S23" s="140" t="e">
        <f>VLOOKUP(U23,'пр.взв.'!B7:F22,2,FALSE)</f>
        <v>#N/A</v>
      </c>
      <c r="T23" s="141"/>
      <c r="U23" s="46">
        <v>0</v>
      </c>
    </row>
    <row r="24" spans="1:21" ht="13.5" thickBot="1">
      <c r="A24" s="43"/>
      <c r="B24" s="191"/>
      <c r="C24" s="53"/>
      <c r="D24" s="51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50"/>
      <c r="S24" s="142"/>
      <c r="T24" s="143"/>
      <c r="U24" s="46"/>
    </row>
    <row r="25" spans="1:21" ht="12.75">
      <c r="A25" s="44"/>
      <c r="B25" s="44"/>
      <c r="C25" s="53"/>
      <c r="D25" s="51"/>
      <c r="E25" s="54">
        <v>0</v>
      </c>
      <c r="F25" s="180" t="e">
        <f>VLOOKUP(E25,'пр.взв.'!B7:D22,2,FALSE)</f>
        <v>#N/A</v>
      </c>
      <c r="G25" s="180"/>
      <c r="H25" s="180"/>
      <c r="I25" s="181"/>
      <c r="J25" s="44"/>
      <c r="K25" s="44"/>
      <c r="L25" s="44"/>
      <c r="M25" s="179" t="e">
        <f>VLOOKUP(Q25,'пр.взв.'!B7:C22,2,FALSE)</f>
        <v>#N/A</v>
      </c>
      <c r="N25" s="180"/>
      <c r="O25" s="180"/>
      <c r="P25" s="181"/>
      <c r="Q25" s="55">
        <v>0</v>
      </c>
      <c r="R25" s="50"/>
      <c r="S25" s="44"/>
      <c r="T25" s="44"/>
      <c r="U25" s="44"/>
    </row>
    <row r="26" spans="1:21" ht="13.5" thickBot="1">
      <c r="A26" s="56"/>
      <c r="B26" s="44"/>
      <c r="C26" s="53"/>
      <c r="D26" s="51"/>
      <c r="E26" s="44"/>
      <c r="F26" s="182"/>
      <c r="G26" s="183"/>
      <c r="H26" s="183"/>
      <c r="I26" s="184"/>
      <c r="J26" s="57"/>
      <c r="K26" s="57"/>
      <c r="L26" s="57"/>
      <c r="M26" s="182"/>
      <c r="N26" s="183"/>
      <c r="O26" s="183"/>
      <c r="P26" s="184"/>
      <c r="Q26" s="58"/>
      <c r="R26" s="53"/>
      <c r="S26" s="44"/>
      <c r="T26" s="44"/>
      <c r="U26" s="44"/>
    </row>
    <row r="27" spans="1:21" ht="12.75">
      <c r="A27" s="59"/>
      <c r="B27" s="44">
        <v>0</v>
      </c>
      <c r="C27" s="185" t="e">
        <f>VLOOKUP(B27,'пр.взв.'!B7:F22,2,FALSE)</f>
        <v>#N/A</v>
      </c>
      <c r="D27" s="186"/>
      <c r="E27" s="44"/>
      <c r="F27" s="60"/>
      <c r="G27" s="60"/>
      <c r="H27" s="60"/>
      <c r="I27" s="60"/>
      <c r="J27" s="57"/>
      <c r="K27" s="57"/>
      <c r="L27" s="57"/>
      <c r="M27" s="60"/>
      <c r="N27" s="60"/>
      <c r="O27" s="60"/>
      <c r="P27" s="60"/>
      <c r="Q27" s="44"/>
      <c r="R27" s="151" t="e">
        <f>VLOOKUP(S27,'пр.взв.'!B7:F22,2,FALSE)</f>
        <v>#N/A</v>
      </c>
      <c r="S27" s="61">
        <v>0</v>
      </c>
      <c r="T27" s="44"/>
      <c r="U27" s="44"/>
    </row>
    <row r="28" spans="1:21" ht="13.5" thickBot="1">
      <c r="A28" s="53"/>
      <c r="B28" s="44"/>
      <c r="C28" s="187"/>
      <c r="D28" s="188"/>
      <c r="E28" s="44"/>
      <c r="F28" s="53"/>
      <c r="G28" s="53"/>
      <c r="H28" s="53"/>
      <c r="I28" s="53"/>
      <c r="J28" s="44"/>
      <c r="K28" s="44"/>
      <c r="L28" s="44"/>
      <c r="M28" s="44"/>
      <c r="N28" s="44"/>
      <c r="O28" s="44"/>
      <c r="P28" s="44"/>
      <c r="Q28" s="44"/>
      <c r="R28" s="154"/>
      <c r="S28" s="44"/>
      <c r="T28" s="44"/>
      <c r="U28" s="44"/>
    </row>
    <row r="29" spans="6:9" ht="12.75">
      <c r="F29" s="2"/>
      <c r="G29" s="2"/>
      <c r="H29" s="2"/>
      <c r="I29" s="2"/>
    </row>
    <row r="31" spans="2:18" ht="15">
      <c r="B31" s="23" t="str">
        <f>HYPERLINK('[1]реквизиты'!$A$6)</f>
        <v>Гл. судья, судья МК</v>
      </c>
      <c r="C31" s="25"/>
      <c r="D31" s="26"/>
      <c r="E31" s="22"/>
      <c r="F31" s="22"/>
      <c r="L31" s="13"/>
      <c r="N31" s="24" t="str">
        <f>'[2]реквизиты'!$G$7</f>
        <v>А.Б. Рыбаков</v>
      </c>
      <c r="O31" s="4"/>
      <c r="P31" s="2"/>
      <c r="Q31" s="2"/>
      <c r="R31" s="3" t="str">
        <f>'[2]реквизиты'!$G$8</f>
        <v>/Чебоксары/</v>
      </c>
    </row>
    <row r="32" spans="2:18" ht="15">
      <c r="B32" s="25"/>
      <c r="C32" s="25"/>
      <c r="D32" s="26"/>
      <c r="E32" s="22"/>
      <c r="F32" s="22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5"/>
      <c r="C33" s="25"/>
      <c r="D33" s="26"/>
      <c r="E33" s="22"/>
      <c r="F33" s="22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3" t="str">
        <f>'И.ПР'!A16</f>
        <v>Гл. секретарь, судья РК</v>
      </c>
      <c r="C34" s="25"/>
      <c r="D34" s="26"/>
      <c r="E34" s="22"/>
      <c r="F34" s="22"/>
      <c r="G34" s="2"/>
      <c r="H34" s="2"/>
      <c r="I34" s="2"/>
      <c r="J34" s="2"/>
      <c r="K34" s="2"/>
      <c r="L34" s="20"/>
      <c r="M34" s="20"/>
      <c r="N34" s="24" t="str">
        <f>'[2]реквизиты'!$G$9</f>
        <v>А.А. Зарипов</v>
      </c>
      <c r="O34" s="4"/>
      <c r="P34" s="10"/>
      <c r="Q34" s="10"/>
      <c r="R34" s="3" t="str">
        <f>'[2]реквизиты'!$G$10</f>
        <v>/Казань/</v>
      </c>
    </row>
    <row r="35" spans="2:18" ht="15">
      <c r="B35" s="25"/>
      <c r="C35" s="25"/>
      <c r="D35" s="25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28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2013-05-26T19:00:51Z</cp:lastPrinted>
  <dcterms:created xsi:type="dcterms:W3CDTF">1996-10-08T23:32:33Z</dcterms:created>
  <dcterms:modified xsi:type="dcterms:W3CDTF">2013-05-28T05:00:01Z</dcterms:modified>
  <cp:category/>
  <cp:version/>
  <cp:contentType/>
  <cp:contentStatus/>
</cp:coreProperties>
</file>