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<sst xmlns="http://schemas.openxmlformats.org/spreadsheetml/2006/main" count="38" uniqueCount="31">
  <si>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</si>
  <si>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</si>
  <si>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</si>
  <si>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</si>
  <si>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</si>
  <si>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</si>
  <si>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</si>
  <si>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</si>
  <si>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</si>
  <si>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</si>
  <si>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</si>
  <si>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</si>
  <si>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</si>
  <si>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</si>
  <si>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</si>
  <si>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</si>
  <si>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</si>
  <si>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</si>
  <si>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</si>
  <si>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</si>
  <si>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Гл. секретарь, судья РК</t>
  </si>
  <si>
    <t>ПФО, Пермский</t>
  </si>
  <si>
    <t>Порядин НА</t>
  </si>
  <si>
    <t>АКСЕНОВ Юрий Леонидович</t>
  </si>
  <si>
    <t>19.08.1942 мс</t>
  </si>
  <si>
    <t>ЦФО Владимирская</t>
  </si>
  <si>
    <t>Ковров, Д</t>
  </si>
  <si>
    <t>Хохлов ВМ</t>
  </si>
  <si>
    <t>ВОЕВОДКИН Александр Михайлович</t>
  </si>
  <si>
    <t>1948 мс</t>
  </si>
  <si>
    <t>в.к. 82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</si>
</sst>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17" xfId="42" applyFont="1" applyFill="1" applyBorder="1" applyAlignment="1" applyProtection="1">
      <alignment horizontal="center" vertical="center" wrapText="1"/>
      <protection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5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6" fillId="0" borderId="45" xfId="0" applyNumberFormat="1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9" fillId="32" borderId="18" xfId="42" applyFont="1" applyFill="1" applyBorder="1" applyAlignment="1" applyProtection="1">
      <alignment horizontal="center" vertical="center" wrapText="1"/>
      <protection/>
    </xf>
    <xf numFmtId="0" fontId="9" fillId="32" borderId="19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17" xfId="42" applyFont="1" applyBorder="1" applyAlignment="1" applyProtection="1">
      <alignment horizontal="center" vertical="center"/>
      <protection/>
    </xf>
    <xf numFmtId="0" fontId="1" fillId="0" borderId="18" xfId="42" applyFont="1" applyBorder="1" applyAlignment="1" applyProtection="1">
      <alignment horizontal="center" vertical="center"/>
      <protection/>
    </xf>
    <xf numFmtId="0" fontId="1" fillId="0" borderId="19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7" fillId="0" borderId="37" xfId="42" applyFont="1" applyBorder="1" applyAlignment="1" applyProtection="1">
      <alignment horizontal="center" vertical="center" wrapText="1"/>
      <protection/>
    </xf>
    <xf numFmtId="0" fontId="57" fillId="0" borderId="38" xfId="0" applyFont="1" applyBorder="1" applyAlignment="1">
      <alignment horizontal="center" vertical="center" wrapText="1"/>
    </xf>
    <xf numFmtId="0" fontId="57" fillId="0" borderId="51" xfId="42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left" vertical="center" wrapText="1"/>
    </xf>
    <xf numFmtId="0" fontId="57" fillId="0" borderId="37" xfId="42" applyFont="1" applyBorder="1" applyAlignment="1" applyProtection="1">
      <alignment horizontal="left" vertical="center" wrapText="1"/>
      <protection/>
    </xf>
    <xf numFmtId="0" fontId="57" fillId="0" borderId="54" xfId="0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4" fillId="0" borderId="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zoomScalePageLayoutView="0" workbookViewId="0" topLeftCell="A4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1.57421875" style="0" customWidth="1"/>
    <col min="6" max="6" width="8.57421875" style="0" customWidth="1"/>
    <col min="7" max="7" width="7.8515625" style="0" customWidth="1"/>
    <col min="8" max="8" width="19.7109375" style="0" customWidth="1"/>
  </cols>
  <sheetData>
    <row r="1" spans="1:22" ht="27.75" customHeight="1">
      <c r="A1" s="54" t="s">
        <v>16</v>
      </c>
      <c r="B1" s="54"/>
      <c r="C1" s="54"/>
      <c r="D1" s="54"/>
      <c r="E1" s="54"/>
      <c r="F1" s="54"/>
      <c r="G1" s="54"/>
      <c r="H1" s="54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55" t="s">
        <v>14</v>
      </c>
      <c r="B2" s="56"/>
      <c r="C2" s="56"/>
      <c r="D2" s="56"/>
      <c r="E2" s="56"/>
      <c r="F2" s="56"/>
      <c r="G2" s="56"/>
      <c r="H2" s="56"/>
    </row>
    <row r="3" spans="1:8" ht="31.5" customHeight="1" thickBot="1">
      <c r="A3" s="57" t="str">
        <f>'пр.хода'!C3</f>
        <v>Чемпионат России по самбо среди мастеров-ветеранов 65 и старше</v>
      </c>
      <c r="B3" s="58"/>
      <c r="C3" s="58"/>
      <c r="D3" s="58"/>
      <c r="E3" s="58"/>
      <c r="F3" s="58"/>
      <c r="G3" s="58"/>
      <c r="H3" s="59"/>
    </row>
    <row r="4" spans="1:8" ht="21.75" customHeight="1">
      <c r="A4" s="72" t="str">
        <f>'пр.хода'!C4</f>
        <v>26-29 мая 2013 года, г. Энгельс</v>
      </c>
      <c r="B4" s="72"/>
      <c r="C4" s="72"/>
      <c r="D4" s="72"/>
      <c r="E4" s="72"/>
      <c r="F4" s="72"/>
      <c r="G4" s="72"/>
      <c r="H4" s="72"/>
    </row>
    <row r="5" spans="4:6" ht="20.25" customHeight="1" thickBot="1">
      <c r="D5" s="73" t="str">
        <f>HYPERLINK('пр.взв.'!D4)</f>
        <v>в.к. 82  кг</v>
      </c>
      <c r="E5" s="73"/>
      <c r="F5" s="73"/>
    </row>
    <row r="6" spans="1:8" ht="12.75" customHeight="1">
      <c r="A6" s="74" t="s">
        <v>11</v>
      </c>
      <c r="B6" s="76" t="s">
        <v>5</v>
      </c>
      <c r="C6" s="78" t="s">
        <v>6</v>
      </c>
      <c r="D6" s="80" t="s">
        <v>7</v>
      </c>
      <c r="E6" s="82" t="s">
        <v>8</v>
      </c>
      <c r="F6" s="80"/>
      <c r="G6" s="65" t="s">
        <v>10</v>
      </c>
      <c r="H6" s="60" t="s">
        <v>9</v>
      </c>
    </row>
    <row r="7" spans="1:8" ht="13.5" thickBot="1">
      <c r="A7" s="75"/>
      <c r="B7" s="77"/>
      <c r="C7" s="79"/>
      <c r="D7" s="81"/>
      <c r="E7" s="83"/>
      <c r="F7" s="81"/>
      <c r="G7" s="66"/>
      <c r="H7" s="61"/>
    </row>
    <row r="8" spans="1:8" ht="12.75" customHeight="1">
      <c r="A8" s="84">
        <v>1</v>
      </c>
      <c r="B8" s="86">
        <f>'пр.хода'!H9</f>
        <v>2</v>
      </c>
      <c r="C8" s="88" t="str">
        <f>VLOOKUP(B8,'пр.взв.'!B7:H22,2,FALSE)</f>
        <v>ВОЕВОДКИН Александр Михайлович</v>
      </c>
      <c r="D8" s="90" t="str">
        <f>VLOOKUP(B8,'пр.взв.'!B7:H22,3,FALSE)</f>
        <v>1948 мс</v>
      </c>
      <c r="E8" s="94" t="str">
        <f>VLOOKUP(B8,'пр.взв.'!B7:H22,4,FALSE)</f>
        <v>ПФО, Пермский</v>
      </c>
      <c r="F8" s="67"/>
      <c r="G8" s="69"/>
      <c r="H8" s="62" t="str">
        <f>VLOOKUP(B8,'пр.взв.'!B7:H22,7,FALSE)</f>
        <v>Порядин НА</v>
      </c>
    </row>
    <row r="9" spans="1:8" ht="12.75">
      <c r="A9" s="85"/>
      <c r="B9" s="87"/>
      <c r="C9" s="89"/>
      <c r="D9" s="91"/>
      <c r="E9" s="95"/>
      <c r="F9" s="68"/>
      <c r="G9" s="70"/>
      <c r="H9" s="63"/>
    </row>
    <row r="10" spans="1:8" ht="12.75" customHeight="1">
      <c r="A10" s="85">
        <v>2</v>
      </c>
      <c r="B10" s="87">
        <f>'пр.хода'!H14</f>
        <v>1</v>
      </c>
      <c r="C10" s="92" t="str">
        <f>VLOOKUP(B10,'пр.взв.'!B7:H22,2,FALSE)</f>
        <v>АКСЕНОВ Юрий Леонидович</v>
      </c>
      <c r="D10" s="93" t="str">
        <f>VLOOKUP(B10,'пр.взв.'!B7:H22,3,FALSE)</f>
        <v>19.08.1942 мс</v>
      </c>
      <c r="E10" s="96" t="str">
        <f>VLOOKUP(B10,'пр.взв.'!B1:H24,4,FALSE)</f>
        <v>ЦФО Владимирская</v>
      </c>
      <c r="F10" s="68" t="str">
        <f>VLOOKUP(B10,'пр.взв.'!B7:H22,5,FALSE)</f>
        <v>Ковров, Д</v>
      </c>
      <c r="G10" s="71"/>
      <c r="H10" s="64" t="str">
        <f>VLOOKUP(B10,'пр.взв.'!B7:H22,7,FALSE)</f>
        <v>Хохлов ВМ</v>
      </c>
    </row>
    <row r="11" spans="1:8" ht="12.75">
      <c r="A11" s="85"/>
      <c r="B11" s="87"/>
      <c r="C11" s="89"/>
      <c r="D11" s="91"/>
      <c r="E11" s="95"/>
      <c r="F11" s="68"/>
      <c r="G11" s="70"/>
      <c r="H11" s="6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5"/>
      <c r="B18" s="25"/>
      <c r="C18" s="25"/>
      <c r="D18" s="4"/>
      <c r="E18" s="4"/>
      <c r="F18" s="4"/>
      <c r="G18" s="4"/>
      <c r="H18" s="4"/>
    </row>
    <row r="19" spans="1:11" ht="15">
      <c r="A19" s="23" t="str">
        <f>HYPERLINK('[1]реквизиты'!$A$6)</f>
        <v>Гл. судья, судья МК</v>
      </c>
      <c r="B19" s="25"/>
      <c r="C19" s="26"/>
      <c r="D19" s="22"/>
      <c r="E19" s="22"/>
      <c r="F19" s="22"/>
      <c r="G19" s="24" t="str">
        <f>'[2]реквизиты'!$G$7</f>
        <v>А.Б. Рыбаков</v>
      </c>
      <c r="I19" s="4"/>
      <c r="J19" s="2"/>
      <c r="K19" s="2"/>
    </row>
    <row r="20" spans="1:12" ht="15">
      <c r="A20" s="25"/>
      <c r="B20" s="25"/>
      <c r="C20" s="26"/>
      <c r="D20" s="22"/>
      <c r="E20" s="22"/>
      <c r="F20" s="22"/>
      <c r="G20" s="3" t="str">
        <f>'[2]реквизиты'!$G$8</f>
        <v>/Чебоксары/</v>
      </c>
      <c r="I20" s="4"/>
      <c r="J20" s="2"/>
      <c r="K20" s="2"/>
      <c r="L20" s="2"/>
    </row>
    <row r="21" spans="1:12" ht="15">
      <c r="A21" s="25"/>
      <c r="B21" s="25"/>
      <c r="C21" s="26"/>
      <c r="D21" s="22"/>
      <c r="E21" s="22"/>
      <c r="F21" s="22"/>
      <c r="G21" s="4"/>
      <c r="I21" s="4"/>
      <c r="J21" s="2"/>
      <c r="K21" s="2"/>
      <c r="L21" s="2"/>
    </row>
    <row r="22" spans="1:11" ht="15">
      <c r="A22" s="23" t="s">
        <v>20</v>
      </c>
      <c r="B22" s="25"/>
      <c r="C22" s="26"/>
      <c r="D22" s="22"/>
      <c r="E22" s="22"/>
      <c r="F22" s="22"/>
      <c r="G22" s="24" t="str">
        <f>'[2]реквизиты'!$G$9</f>
        <v>А.А. Зарипов</v>
      </c>
      <c r="I22" s="4"/>
      <c r="J22" s="10"/>
      <c r="K22" s="10"/>
    </row>
    <row r="23" spans="1:8" ht="15">
      <c r="A23" s="25"/>
      <c r="B23" s="25"/>
      <c r="C23" s="25"/>
      <c r="D23" s="22"/>
      <c r="E23" s="22"/>
      <c r="F23" s="22"/>
      <c r="G23" s="3" t="str">
        <f>'[2]реквизиты'!$G$10</f>
        <v>/Казань/</v>
      </c>
      <c r="H23" s="4"/>
    </row>
    <row r="24" spans="1:8" ht="12.75">
      <c r="A24" s="4"/>
      <c r="B24" s="4"/>
      <c r="C24" s="4"/>
      <c r="D24" s="22"/>
      <c r="E24" s="22"/>
      <c r="F24" s="22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E8:E9"/>
    <mergeCell ref="E10:E11"/>
    <mergeCell ref="C8:C9"/>
    <mergeCell ref="D8:D9"/>
    <mergeCell ref="A10:A11"/>
    <mergeCell ref="B10:B11"/>
    <mergeCell ref="C10:C11"/>
    <mergeCell ref="D10:D11"/>
    <mergeCell ref="G10:G11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55" t="s">
        <v>13</v>
      </c>
      <c r="B1" s="56"/>
      <c r="C1" s="56"/>
      <c r="D1" s="56"/>
      <c r="E1" s="56"/>
      <c r="F1" s="56"/>
      <c r="G1" s="56"/>
      <c r="H1" s="56"/>
    </row>
    <row r="2" spans="1:8" ht="33.75" customHeight="1" thickBot="1">
      <c r="A2" s="101" t="str">
        <f>'пр.хода'!C3</f>
        <v>Чемпионат России по самбо среди мастеров-ветеранов 65 и старше</v>
      </c>
      <c r="B2" s="104"/>
      <c r="C2" s="104"/>
      <c r="D2" s="104"/>
      <c r="E2" s="104"/>
      <c r="F2" s="104"/>
      <c r="G2" s="104"/>
      <c r="H2" s="105"/>
    </row>
    <row r="3" spans="1:12" ht="17.25" customHeight="1">
      <c r="A3" s="108" t="str">
        <f>HYPERLINK('[1]реквизиты'!$A$3)</f>
        <v>дата и место проведения</v>
      </c>
      <c r="B3" s="108"/>
      <c r="C3" s="108"/>
      <c r="D3" s="108"/>
      <c r="E3" s="108"/>
      <c r="F3" s="108"/>
      <c r="G3" s="108"/>
      <c r="H3" s="108"/>
      <c r="I3" s="9"/>
      <c r="J3" s="9"/>
      <c r="K3" s="9"/>
      <c r="L3" s="10"/>
    </row>
    <row r="4" spans="4:11" ht="19.5" customHeight="1">
      <c r="D4" s="114" t="s">
        <v>30</v>
      </c>
      <c r="E4" s="114"/>
      <c r="F4" s="114"/>
      <c r="I4" s="11"/>
      <c r="J4" s="11"/>
      <c r="K4" s="11"/>
    </row>
    <row r="5" spans="1:8" ht="12.75" customHeight="1">
      <c r="A5" s="98" t="s">
        <v>4</v>
      </c>
      <c r="B5" s="117" t="s">
        <v>5</v>
      </c>
      <c r="C5" s="98" t="s">
        <v>6</v>
      </c>
      <c r="D5" s="98" t="s">
        <v>7</v>
      </c>
      <c r="E5" s="102" t="s">
        <v>8</v>
      </c>
      <c r="F5" s="93"/>
      <c r="G5" s="98" t="s">
        <v>10</v>
      </c>
      <c r="H5" s="98" t="s">
        <v>9</v>
      </c>
    </row>
    <row r="6" spans="1:8" ht="12.75">
      <c r="A6" s="99"/>
      <c r="B6" s="118"/>
      <c r="C6" s="99"/>
      <c r="D6" s="99"/>
      <c r="E6" s="103"/>
      <c r="F6" s="91"/>
      <c r="G6" s="99"/>
      <c r="H6" s="99"/>
    </row>
    <row r="7" spans="1:8" ht="12.75" customHeight="1">
      <c r="A7" s="97"/>
      <c r="B7" s="116">
        <v>1</v>
      </c>
      <c r="C7" s="111" t="s">
        <v>23</v>
      </c>
      <c r="D7" s="109" t="s">
        <v>24</v>
      </c>
      <c r="E7" s="102" t="s">
        <v>25</v>
      </c>
      <c r="F7" s="68" t="s">
        <v>26</v>
      </c>
      <c r="G7" s="109"/>
      <c r="H7" s="111" t="s">
        <v>27</v>
      </c>
    </row>
    <row r="8" spans="1:8" ht="12.75">
      <c r="A8" s="97"/>
      <c r="B8" s="116"/>
      <c r="C8" s="111"/>
      <c r="D8" s="109"/>
      <c r="E8" s="103"/>
      <c r="F8" s="68"/>
      <c r="G8" s="109"/>
      <c r="H8" s="111"/>
    </row>
    <row r="9" spans="1:8" ht="12.75" customHeight="1">
      <c r="A9" s="97"/>
      <c r="B9" s="116">
        <v>2</v>
      </c>
      <c r="C9" s="111" t="s">
        <v>28</v>
      </c>
      <c r="D9" s="109" t="s">
        <v>29</v>
      </c>
      <c r="E9" s="102" t="s">
        <v>21</v>
      </c>
      <c r="F9" s="68"/>
      <c r="G9" s="100"/>
      <c r="H9" s="106" t="s">
        <v>22</v>
      </c>
    </row>
    <row r="10" spans="1:8" ht="12.75" customHeight="1">
      <c r="A10" s="97"/>
      <c r="B10" s="116"/>
      <c r="C10" s="111"/>
      <c r="D10" s="109"/>
      <c r="E10" s="103"/>
      <c r="F10" s="68"/>
      <c r="G10" s="100"/>
      <c r="H10" s="107"/>
    </row>
    <row r="11" spans="1:8" ht="12.75" customHeight="1">
      <c r="A11" s="97"/>
      <c r="B11" s="115"/>
      <c r="C11" s="106"/>
      <c r="D11" s="109"/>
      <c r="E11" s="102"/>
      <c r="F11" s="68"/>
      <c r="G11" s="100"/>
      <c r="H11" s="106"/>
    </row>
    <row r="12" spans="1:8" ht="15" customHeight="1">
      <c r="A12" s="97"/>
      <c r="B12" s="115"/>
      <c r="C12" s="106"/>
      <c r="D12" s="109"/>
      <c r="E12" s="103"/>
      <c r="F12" s="68"/>
      <c r="G12" s="100"/>
      <c r="H12" s="107"/>
    </row>
    <row r="13" spans="1:8" ht="12.75" customHeight="1">
      <c r="A13" s="97"/>
      <c r="B13" s="112">
        <v>4</v>
      </c>
      <c r="C13" s="113"/>
      <c r="D13" s="110"/>
      <c r="E13" s="102"/>
      <c r="F13" s="68"/>
      <c r="G13" s="100"/>
      <c r="H13" s="100"/>
    </row>
    <row r="14" spans="1:8" ht="15" customHeight="1">
      <c r="A14" s="97"/>
      <c r="B14" s="112"/>
      <c r="C14" s="113"/>
      <c r="D14" s="110"/>
      <c r="E14" s="103"/>
      <c r="F14" s="68"/>
      <c r="G14" s="100"/>
      <c r="H14" s="100"/>
    </row>
    <row r="15" spans="1:8" ht="15" customHeight="1">
      <c r="A15" s="97"/>
      <c r="B15" s="112">
        <v>5</v>
      </c>
      <c r="C15" s="113"/>
      <c r="D15" s="110"/>
      <c r="E15" s="102"/>
      <c r="F15" s="68"/>
      <c r="G15" s="100"/>
      <c r="H15" s="110"/>
    </row>
    <row r="16" spans="1:8" ht="15.75" customHeight="1">
      <c r="A16" s="97"/>
      <c r="B16" s="112"/>
      <c r="C16" s="113"/>
      <c r="D16" s="110"/>
      <c r="E16" s="103"/>
      <c r="F16" s="68"/>
      <c r="G16" s="100"/>
      <c r="H16" s="110"/>
    </row>
    <row r="17" spans="1:8" ht="12.75" customHeight="1">
      <c r="A17" s="97"/>
      <c r="B17" s="112">
        <v>6</v>
      </c>
      <c r="C17" s="113"/>
      <c r="D17" s="110"/>
      <c r="E17" s="102"/>
      <c r="F17" s="68"/>
      <c r="G17" s="100"/>
      <c r="H17" s="110"/>
    </row>
    <row r="18" spans="1:8" ht="15" customHeight="1">
      <c r="A18" s="97"/>
      <c r="B18" s="112"/>
      <c r="C18" s="113"/>
      <c r="D18" s="110"/>
      <c r="E18" s="103"/>
      <c r="F18" s="68"/>
      <c r="G18" s="100"/>
      <c r="H18" s="110"/>
    </row>
    <row r="19" spans="1:8" ht="12.75" customHeight="1">
      <c r="A19" s="97"/>
      <c r="B19" s="112">
        <v>7</v>
      </c>
      <c r="C19" s="113"/>
      <c r="D19" s="110"/>
      <c r="E19" s="102"/>
      <c r="F19" s="68"/>
      <c r="G19" s="100"/>
      <c r="H19" s="110"/>
    </row>
    <row r="20" spans="1:8" ht="15" customHeight="1">
      <c r="A20" s="97"/>
      <c r="B20" s="112"/>
      <c r="C20" s="113"/>
      <c r="D20" s="110"/>
      <c r="E20" s="103"/>
      <c r="F20" s="68"/>
      <c r="G20" s="100"/>
      <c r="H20" s="110"/>
    </row>
    <row r="21" spans="1:8" ht="12.75" customHeight="1">
      <c r="A21" s="97"/>
      <c r="B21" s="112">
        <v>8</v>
      </c>
      <c r="C21" s="113"/>
      <c r="D21" s="110"/>
      <c r="E21" s="102"/>
      <c r="F21" s="68"/>
      <c r="G21" s="100"/>
      <c r="H21" s="110"/>
    </row>
    <row r="22" spans="1:8" ht="15" customHeight="1">
      <c r="A22" s="97"/>
      <c r="B22" s="112"/>
      <c r="C22" s="113"/>
      <c r="D22" s="110"/>
      <c r="E22" s="103"/>
      <c r="F22" s="68"/>
      <c r="G22" s="100"/>
      <c r="H22" s="110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18" ht="26.25" customHeight="1" thickBot="1">
      <c r="C2" s="55" t="s">
        <v>15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30.75" customHeight="1" thickBot="1">
      <c r="A3" s="4"/>
      <c r="B3" s="4"/>
      <c r="C3" s="57" t="str">
        <f>'[2]реквизиты'!$A$2</f>
        <v>Чемпионат России по самбо среди мастеров-ветеранов 65 и старше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18" ht="26.25" customHeight="1" thickBot="1">
      <c r="A4" s="21"/>
      <c r="B4" s="21"/>
      <c r="C4" s="128" t="str">
        <f>'[2]реквизиты'!$A$3</f>
        <v>26-29 мая 2013 года, г. Энгельс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8:17" ht="27.75" customHeight="1" thickBot="1">
      <c r="H5" s="133" t="str">
        <f>HYPERLINK('пр.взв.'!D4)</f>
        <v>в.к. 82  кг</v>
      </c>
      <c r="I5" s="134"/>
      <c r="J5" s="134"/>
      <c r="K5" s="134"/>
      <c r="L5" s="134"/>
      <c r="M5" s="134"/>
      <c r="N5" s="135"/>
      <c r="O5" s="150"/>
      <c r="P5" s="151"/>
      <c r="Q5" s="152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3" t="s">
        <v>0</v>
      </c>
      <c r="B7" s="123"/>
      <c r="E7" s="33"/>
      <c r="F7" s="33"/>
      <c r="G7" s="33"/>
      <c r="H7" s="33"/>
      <c r="I7" s="136" t="s">
        <v>12</v>
      </c>
      <c r="J7" s="136"/>
      <c r="K7" s="136"/>
      <c r="L7" s="136"/>
      <c r="M7" s="136"/>
      <c r="N7" s="33"/>
      <c r="O7" s="33"/>
      <c r="P7" s="33"/>
      <c r="Q7" s="35"/>
      <c r="R7" s="19"/>
      <c r="S7" s="17"/>
      <c r="T7" s="156" t="s">
        <v>1</v>
      </c>
      <c r="U7" s="156"/>
    </row>
    <row r="8" spans="1:21" ht="12.75" customHeight="1" thickBot="1">
      <c r="A8" s="126">
        <v>1</v>
      </c>
      <c r="B8" s="124" t="str">
        <f>VLOOKUP('пр.хода'!A8,'пр.взв.'!B7:C22,2,FALSE)</f>
        <v>АКСЕНОВ Юрий Леонидович</v>
      </c>
      <c r="C8" s="121" t="str">
        <f>VLOOKUP(A8,'пр.взв.'!B7:H22,3,FALSE)</f>
        <v>19.08.1942 мс</v>
      </c>
      <c r="D8" s="121" t="str">
        <f>VLOOKUP(A8,'пр.взв.'!B7:H22,4,FALSE)</f>
        <v>ЦФО Владимирская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4" t="str">
        <f>VLOOKUP(U8,'пр.взв.'!B7:F22,2,FALSE)</f>
        <v>ВОЕВОДКИН Александр Михайлович</v>
      </c>
      <c r="S8" s="121" t="str">
        <f>VLOOKUP(U8,'пр.взв.'!B7:F22,3,FALSE)</f>
        <v>1948 мс</v>
      </c>
      <c r="T8" s="121" t="str">
        <f>VLOOKUP(U8,'пр.взв.'!B7:F22,4,FALSE)</f>
        <v>ПФО, Пермский</v>
      </c>
      <c r="U8" s="153">
        <v>2</v>
      </c>
    </row>
    <row r="9" spans="1:21" ht="12.75" customHeight="1">
      <c r="A9" s="127"/>
      <c r="B9" s="125"/>
      <c r="C9" s="122"/>
      <c r="D9" s="122"/>
      <c r="E9" s="36">
        <v>1</v>
      </c>
      <c r="F9" s="33"/>
      <c r="G9" s="37"/>
      <c r="H9" s="29">
        <v>2</v>
      </c>
      <c r="I9" s="161" t="str">
        <f>VLOOKUP(H9,'пр.взв.'!B7:F22,2,FALSE)</f>
        <v>ВОЕВОДКИН Александр Михайлович</v>
      </c>
      <c r="J9" s="162"/>
      <c r="K9" s="162"/>
      <c r="L9" s="162"/>
      <c r="M9" s="163"/>
      <c r="N9" s="33"/>
      <c r="O9" s="33"/>
      <c r="P9" s="33"/>
      <c r="Q9" s="36">
        <v>2</v>
      </c>
      <c r="R9" s="125"/>
      <c r="S9" s="122"/>
      <c r="T9" s="122"/>
      <c r="U9" s="154"/>
    </row>
    <row r="10" spans="1:21" ht="12.75" customHeight="1" thickBot="1">
      <c r="A10" s="119">
        <v>5</v>
      </c>
      <c r="B10" s="141">
        <f>VLOOKUP('пр.хода'!A10,'пр.взв.'!B9:C24,2,FALSE)</f>
        <v>0</v>
      </c>
      <c r="C10" s="137">
        <f>VLOOKUP(A10,'пр.взв.'!B7:H22,3,FALSE)</f>
        <v>0</v>
      </c>
      <c r="D10" s="137">
        <f>VLOOKUP(A10,'пр.взв.'!B7:H22,4,FALSE)</f>
        <v>0</v>
      </c>
      <c r="E10" s="43"/>
      <c r="F10" s="38"/>
      <c r="G10" s="39"/>
      <c r="H10" s="34"/>
      <c r="I10" s="164"/>
      <c r="J10" s="165"/>
      <c r="K10" s="165"/>
      <c r="L10" s="165"/>
      <c r="M10" s="166"/>
      <c r="N10" s="33"/>
      <c r="O10" s="40"/>
      <c r="P10" s="38"/>
      <c r="Q10" s="18"/>
      <c r="R10" s="141">
        <f>VLOOKUP(U10,'пр.взв.'!B9:F24,2,FALSE)</f>
        <v>0</v>
      </c>
      <c r="S10" s="137">
        <f>VLOOKUP(U10,'пр.взв.'!B9:F24,3,FALSE)</f>
        <v>0</v>
      </c>
      <c r="T10" s="137">
        <f>VLOOKUP(U10,'пр.взв.'!B9:F24,4,FALSE)</f>
        <v>0</v>
      </c>
      <c r="U10" s="153">
        <v>6</v>
      </c>
    </row>
    <row r="11" spans="1:21" ht="12.75" customHeight="1" thickBot="1">
      <c r="A11" s="127"/>
      <c r="B11" s="140"/>
      <c r="C11" s="138"/>
      <c r="D11" s="138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0"/>
      <c r="S11" s="138"/>
      <c r="T11" s="138"/>
      <c r="U11" s="154"/>
    </row>
    <row r="12" spans="1:21" ht="12.75" customHeight="1" thickBot="1">
      <c r="A12" s="126">
        <v>3</v>
      </c>
      <c r="B12" s="139" t="e">
        <f>VLOOKUP('пр.хода'!A12,'пр.взв.'!B11:C26,2,FALSE)</f>
        <v>#N/A</v>
      </c>
      <c r="C12" s="149" t="e">
        <f>VLOOKUP(A12,'пр.взв.'!B7:H22,3,FALSE)</f>
        <v>#N/A</v>
      </c>
      <c r="D12" s="149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39">
        <f>VLOOKUP(U12,'пр.взв.'!B11:F26,2,FALSE)</f>
        <v>0</v>
      </c>
      <c r="S12" s="149">
        <f>VLOOKUP(U12,'пр.взв.'!B11:F26,3,FALSE)</f>
        <v>0</v>
      </c>
      <c r="T12" s="149">
        <f>VLOOKUP(U12,'пр.взв.'!B11:F26,4,FALSE)</f>
        <v>0</v>
      </c>
      <c r="U12" s="155">
        <v>4</v>
      </c>
    </row>
    <row r="13" spans="1:21" ht="12.75" customHeight="1" thickBot="1">
      <c r="A13" s="127"/>
      <c r="B13" s="140"/>
      <c r="C13" s="138"/>
      <c r="D13" s="138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0"/>
      <c r="S13" s="138"/>
      <c r="T13" s="138"/>
      <c r="U13" s="154"/>
    </row>
    <row r="14" spans="1:21" ht="12.75" customHeight="1" thickBot="1">
      <c r="A14" s="119">
        <v>7</v>
      </c>
      <c r="B14" s="141">
        <f>VLOOKUP('пр.хода'!A14,'пр.взв.'!B13:C28,2,FALSE)</f>
        <v>0</v>
      </c>
      <c r="C14" s="137">
        <f>VLOOKUP(A14,'пр.взв.'!B7:H22,3,FALSE)</f>
        <v>0</v>
      </c>
      <c r="D14" s="137">
        <f>VLOOKUP(A14,'пр.взв.'!B7:H22,4,FALSE)</f>
        <v>0</v>
      </c>
      <c r="E14" s="18"/>
      <c r="F14" s="33"/>
      <c r="G14" s="37"/>
      <c r="H14" s="29">
        <v>1</v>
      </c>
      <c r="I14" s="143" t="str">
        <f>VLOOKUP(H14,'пр.взв.'!B5:F27,2,FALSE)</f>
        <v>АКСЕНОВ Юрий Леонидович</v>
      </c>
      <c r="J14" s="144"/>
      <c r="K14" s="144"/>
      <c r="L14" s="144"/>
      <c r="M14" s="145"/>
      <c r="N14" s="33"/>
      <c r="O14" s="33"/>
      <c r="P14" s="33"/>
      <c r="Q14" s="18"/>
      <c r="R14" s="141">
        <f>VLOOKUP(U14,'пр.взв.'!B13:F28,2,FALSE)</f>
        <v>0</v>
      </c>
      <c r="S14" s="137">
        <f>VLOOKUP(U14,'пр.взв.'!B13:F28,3,FALSE)</f>
        <v>0</v>
      </c>
      <c r="T14" s="137">
        <f>VLOOKUP(U14,'пр.взв.'!B13:F28,4,FALSE)</f>
        <v>0</v>
      </c>
      <c r="U14" s="153">
        <v>8</v>
      </c>
    </row>
    <row r="15" spans="1:21" ht="12.75" customHeight="1" thickBot="1">
      <c r="A15" s="120"/>
      <c r="B15" s="142"/>
      <c r="C15" s="159"/>
      <c r="D15" s="159"/>
      <c r="E15" s="33"/>
      <c r="F15" s="33"/>
      <c r="G15" s="37"/>
      <c r="H15" s="34"/>
      <c r="I15" s="146"/>
      <c r="J15" s="147"/>
      <c r="K15" s="147"/>
      <c r="L15" s="147"/>
      <c r="M15" s="148"/>
      <c r="N15" s="33"/>
      <c r="O15" s="33"/>
      <c r="P15" s="33"/>
      <c r="Q15" s="33"/>
      <c r="R15" s="142"/>
      <c r="S15" s="159"/>
      <c r="T15" s="159"/>
      <c r="U15" s="160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7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8" t="s">
        <v>3</v>
      </c>
    </row>
    <row r="18" spans="1:21" ht="12.75" customHeight="1">
      <c r="A18" s="157"/>
      <c r="G18" s="132" t="s">
        <v>17</v>
      </c>
      <c r="H18" s="132"/>
      <c r="I18" s="132"/>
      <c r="J18" s="132"/>
      <c r="K18" s="132"/>
      <c r="L18" s="132"/>
      <c r="M18" s="132"/>
      <c r="N18" s="132"/>
      <c r="O18" s="132"/>
      <c r="R18" s="17"/>
      <c r="S18" s="17"/>
      <c r="T18" s="17"/>
      <c r="U18" s="158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4">
        <v>0</v>
      </c>
      <c r="B21" s="13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31"/>
      <c r="T21" s="131"/>
      <c r="U21" s="46"/>
    </row>
    <row r="22" spans="1:21" ht="12.75" customHeight="1">
      <c r="A22" s="44"/>
      <c r="B22" s="131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1"/>
      <c r="S22" s="131"/>
      <c r="T22" s="131"/>
      <c r="U22" s="46"/>
    </row>
    <row r="23" spans="1:21" ht="12.75" customHeight="1">
      <c r="A23" s="44">
        <v>0</v>
      </c>
      <c r="B23" s="13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2"/>
      <c r="S23" s="131"/>
      <c r="T23" s="131"/>
      <c r="U23" s="46"/>
    </row>
    <row r="24" spans="1:21" ht="12.75">
      <c r="A24" s="44"/>
      <c r="B24" s="131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31"/>
      <c r="T24" s="131"/>
      <c r="U24" s="46"/>
    </row>
    <row r="25" spans="1:21" ht="12.75">
      <c r="A25" s="45"/>
      <c r="B25" s="47"/>
      <c r="C25" s="47"/>
      <c r="D25" s="47"/>
      <c r="E25" s="47"/>
      <c r="F25" s="169"/>
      <c r="G25" s="169"/>
      <c r="H25" s="169"/>
      <c r="I25" s="169"/>
      <c r="J25" s="47"/>
      <c r="K25" s="47"/>
      <c r="L25" s="47"/>
      <c r="M25" s="169"/>
      <c r="N25" s="169"/>
      <c r="O25" s="169"/>
      <c r="P25" s="169"/>
      <c r="Q25" s="46"/>
      <c r="R25" s="47"/>
      <c r="S25" s="47"/>
      <c r="T25" s="47"/>
      <c r="U25" s="47"/>
    </row>
    <row r="26" spans="1:21" ht="12.75">
      <c r="A26" s="48"/>
      <c r="B26" s="47"/>
      <c r="C26" s="47"/>
      <c r="D26" s="47"/>
      <c r="E26" s="47"/>
      <c r="F26" s="169"/>
      <c r="G26" s="169"/>
      <c r="H26" s="169"/>
      <c r="I26" s="169"/>
      <c r="J26" s="53"/>
      <c r="K26" s="53"/>
      <c r="L26" s="53"/>
      <c r="M26" s="169"/>
      <c r="N26" s="169"/>
      <c r="O26" s="169"/>
      <c r="P26" s="169"/>
      <c r="Q26" s="47"/>
      <c r="R26" s="47"/>
      <c r="S26" s="47"/>
      <c r="T26" s="47"/>
      <c r="U26" s="47"/>
    </row>
    <row r="27" spans="1:21" ht="12.75">
      <c r="A27" s="49"/>
      <c r="B27" s="47"/>
      <c r="C27" s="167"/>
      <c r="D27" s="167"/>
      <c r="E27" s="47"/>
      <c r="F27" s="50"/>
      <c r="G27" s="50"/>
      <c r="H27" s="50"/>
      <c r="I27" s="50"/>
      <c r="J27" s="53"/>
      <c r="K27" s="53"/>
      <c r="L27" s="53"/>
      <c r="M27" s="50"/>
      <c r="N27" s="50"/>
      <c r="O27" s="50"/>
      <c r="P27" s="50"/>
      <c r="Q27" s="47"/>
      <c r="R27" s="167"/>
      <c r="S27" s="46"/>
      <c r="T27" s="47"/>
      <c r="U27" s="47"/>
    </row>
    <row r="28" spans="1:21" ht="12.75">
      <c r="A28" s="47"/>
      <c r="B28" s="47"/>
      <c r="C28" s="167"/>
      <c r="D28" s="16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168"/>
      <c r="S28" s="47"/>
      <c r="T28" s="47"/>
      <c r="U28" s="47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2013-05-28T06:41:27Z</cp:lastPrinted>
  <dcterms:created xsi:type="dcterms:W3CDTF">1996-10-08T23:32:33Z</dcterms:created>
  <dcterms:modified xsi:type="dcterms:W3CDTF">2013-05-28T17:00:30Z</dcterms:modified>
  <cp:category/>
  <cp:version/>
  <cp:contentType/>
  <cp:contentStatus/>
</cp:coreProperties>
</file>