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пр.хода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<sst xmlns="http://schemas.openxmlformats.org/spreadsheetml/2006/main" count="124" uniqueCount="87">
  <si>
    <t>№ п/ж</t>
  </si>
  <si>
    <t>Дата рожд., разряд</t>
  </si>
  <si>
    <t>№ карточки</t>
  </si>
  <si>
    <t>Тренер</t>
  </si>
  <si>
    <t>Ф.И.О.</t>
  </si>
  <si>
    <t>Д. р., разряд</t>
  </si>
  <si>
    <t>круги</t>
  </si>
  <si>
    <t>очки</t>
  </si>
  <si>
    <t>место</t>
  </si>
  <si>
    <t>Б</t>
  </si>
  <si>
    <t>ПОЛУФИНАЛ</t>
  </si>
  <si>
    <t>ФИНАЛ</t>
  </si>
  <si>
    <t xml:space="preserve">ПРОТОКОЛ ХОДА СОРЕВНОВАНИЙ       </t>
  </si>
  <si>
    <t>ВСЕРОССИЙСКАЯ ФЕДЕРАЦИЯ САМБО</t>
  </si>
  <si>
    <t>А2</t>
  </si>
  <si>
    <t>А1</t>
  </si>
  <si>
    <t>Б1</t>
  </si>
  <si>
    <t>Б2</t>
  </si>
  <si>
    <t>ИТОГОВЫЙ ПРОТОКОЛ</t>
  </si>
  <si>
    <t>Занятое место</t>
  </si>
  <si>
    <t>1</t>
  </si>
  <si>
    <t>2</t>
  </si>
  <si>
    <t>3</t>
  </si>
  <si>
    <t>Протокол взвешивания</t>
  </si>
  <si>
    <t>№ п\п</t>
  </si>
  <si>
    <t>5-6</t>
  </si>
  <si>
    <t>7-8</t>
  </si>
  <si>
    <t>9-10</t>
  </si>
  <si>
    <t>ЛУКЬЯНЧУК Оксана Юрьевна</t>
  </si>
  <si>
    <t>14.09.93 мс</t>
  </si>
  <si>
    <t>ДВФО,ДВФУ</t>
  </si>
  <si>
    <t>Приморский край</t>
  </si>
  <si>
    <t>Леонтьев ЮА Фалеева ОА</t>
  </si>
  <si>
    <t>НУГМАНОВА Наталья Альбертовна</t>
  </si>
  <si>
    <t>15.09.92 кмс</t>
  </si>
  <si>
    <t>ЦФО, МИ ВлГУ</t>
  </si>
  <si>
    <t>Владимирская обл</t>
  </si>
  <si>
    <t>Роганов АФ</t>
  </si>
  <si>
    <t>ВАЛОВА Анастасия Владимировна</t>
  </si>
  <si>
    <t>25.10.90 мс</t>
  </si>
  <si>
    <t>МОС,МГАФК</t>
  </si>
  <si>
    <t>Москва</t>
  </si>
  <si>
    <t>Абульханов АН Ватутина НВ Сабуров АЛ</t>
  </si>
  <si>
    <t>БЕЛЫХ Анастасия Олеговна</t>
  </si>
  <si>
    <t>25.07 92  кмс</t>
  </si>
  <si>
    <t>ПФО,СГПИ</t>
  </si>
  <si>
    <t>003284</t>
  </si>
  <si>
    <t>Клинова ОА Клинов ЭН</t>
  </si>
  <si>
    <t>ТУМАНОВА Екатерина Андреевна</t>
  </si>
  <si>
    <t>19.11.92 кмс</t>
  </si>
  <si>
    <t>МОС,РГУФКСМиТ</t>
  </si>
  <si>
    <t>Дмитриев РМ Дмитриева ОВ</t>
  </si>
  <si>
    <t>АЛИЕВА Диана Владиславовна</t>
  </si>
  <si>
    <t>02.11.89 мсмк</t>
  </si>
  <si>
    <t>МОС,РГАУ МСХА</t>
  </si>
  <si>
    <t>Сабуров АЛ Ханбабаев РК</t>
  </si>
  <si>
    <t>АСАДОВА Айнура Вахидовна</t>
  </si>
  <si>
    <t>20.08.90 мс</t>
  </si>
  <si>
    <t>СФО,АГАО</t>
  </si>
  <si>
    <t>Бийск,Алтайский край</t>
  </si>
  <si>
    <t>Шалюта ПВ Дурыманов НВ</t>
  </si>
  <si>
    <t>МИТИНА Ольга Александровна</t>
  </si>
  <si>
    <t>08.07.94 мс</t>
  </si>
  <si>
    <t>ДВФО,ВГУЭС</t>
  </si>
  <si>
    <t>БИККУЖИНА Алия Минихановна</t>
  </si>
  <si>
    <t>08.01.92 мс</t>
  </si>
  <si>
    <t>ПФО,ОГПУ</t>
  </si>
  <si>
    <t>Оренбургская Кувандык МО</t>
  </si>
  <si>
    <t>003170</t>
  </si>
  <si>
    <t>Баширов РЗ Терсков ИВ</t>
  </si>
  <si>
    <t>ХРАМЦОВА Кристина Валерьевна</t>
  </si>
  <si>
    <t>21.05.92 мс</t>
  </si>
  <si>
    <t>ЦФО,ФУ ПРФ</t>
  </si>
  <si>
    <t>Московская,Дзержинский</t>
  </si>
  <si>
    <t>Волос АН</t>
  </si>
  <si>
    <t xml:space="preserve">в.к. 56 кг    </t>
  </si>
  <si>
    <t>Округ,ВУЗ, субъект, город</t>
  </si>
  <si>
    <t>1.13.</t>
  </si>
  <si>
    <t>0.26</t>
  </si>
  <si>
    <t>2.26.</t>
  </si>
  <si>
    <t>1.30.</t>
  </si>
  <si>
    <t>1.00.</t>
  </si>
  <si>
    <t>0.00.</t>
  </si>
  <si>
    <t>Пермский, Соликамск</t>
  </si>
  <si>
    <t>1.04.</t>
  </si>
  <si>
    <t>3/0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</si>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</sst>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sz val="12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4"/>
      <name val="BrushScriptUkrain"/>
      <family val="1"/>
    </font>
    <font>
      <b/>
      <sz val="10"/>
      <color indexed="10"/>
      <name val="Arial"/>
      <family val="2"/>
    </font>
    <font>
      <b/>
      <i/>
      <sz val="14"/>
      <color indexed="9"/>
      <name val="BrushScriptUkrain"/>
      <family val="1"/>
    </font>
    <font>
      <b/>
      <sz val="14"/>
      <name val="Arial"/>
      <family val="2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b/>
      <sz val="16"/>
      <name val="CyrillicOld"/>
      <family val="0"/>
    </font>
    <font>
      <sz val="6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42" applyNumberFormat="1" applyFont="1" applyBorder="1" applyAlignment="1" applyProtection="1">
      <alignment horizontal="center"/>
      <protection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32" borderId="17" xfId="0" applyNumberFormat="1" applyFont="1" applyFill="1" applyBorder="1" applyAlignment="1">
      <alignment horizontal="center"/>
    </xf>
    <xf numFmtId="0" fontId="2" fillId="0" borderId="18" xfId="42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0" fillId="32" borderId="20" xfId="0" applyNumberFormat="1" applyFont="1" applyFill="1" applyBorder="1" applyAlignment="1">
      <alignment horizontal="center"/>
    </xf>
    <xf numFmtId="0" fontId="0" fillId="0" borderId="21" xfId="42" applyNumberFormat="1" applyFont="1" applyBorder="1" applyAlignment="1" applyProtection="1">
      <alignment horizontal="center"/>
      <protection/>
    </xf>
    <xf numFmtId="0" fontId="2" fillId="0" borderId="22" xfId="42" applyNumberFormat="1" applyFont="1" applyBorder="1" applyAlignment="1" applyProtection="1">
      <alignment horizontal="center"/>
      <protection/>
    </xf>
    <xf numFmtId="0" fontId="0" fillId="32" borderId="23" xfId="0" applyNumberFormat="1" applyFont="1" applyFill="1" applyBorder="1" applyAlignment="1">
      <alignment horizontal="center"/>
    </xf>
    <xf numFmtId="0" fontId="0" fillId="0" borderId="24" xfId="42" applyNumberFormat="1" applyFont="1" applyBorder="1" applyAlignment="1" applyProtection="1">
      <alignment horizontal="center"/>
      <protection/>
    </xf>
    <xf numFmtId="0" fontId="0" fillId="32" borderId="2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2" borderId="26" xfId="0" applyNumberFormat="1" applyFont="1" applyFill="1" applyBorder="1" applyAlignment="1">
      <alignment horizontal="center"/>
    </xf>
    <xf numFmtId="0" fontId="2" fillId="0" borderId="27" xfId="42" applyNumberFormat="1" applyFont="1" applyBorder="1" applyAlignment="1" applyProtection="1">
      <alignment horizontal="center"/>
      <protection/>
    </xf>
    <xf numFmtId="0" fontId="2" fillId="0" borderId="28" xfId="42" applyNumberFormat="1" applyFont="1" applyBorder="1" applyAlignment="1" applyProtection="1">
      <alignment horizontal="center"/>
      <protection/>
    </xf>
    <xf numFmtId="0" fontId="2" fillId="32" borderId="29" xfId="0" applyNumberFormat="1" applyFont="1" applyFill="1" applyBorder="1" applyAlignment="1">
      <alignment horizontal="center"/>
    </xf>
    <xf numFmtId="0" fontId="2" fillId="0" borderId="0" xfId="42" applyNumberFormat="1" applyFont="1" applyBorder="1" applyAlignment="1" applyProtection="1">
      <alignment horizontal="center"/>
      <protection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2" borderId="30" xfId="0" applyNumberFormat="1" applyFont="1" applyFill="1" applyBorder="1" applyAlignment="1">
      <alignment horizontal="center"/>
    </xf>
    <xf numFmtId="0" fontId="2" fillId="0" borderId="31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42" applyNumberFormat="1" applyFon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26" xfId="0" applyNumberFormat="1" applyFont="1" applyFill="1" applyBorder="1" applyAlignment="1">
      <alignment horizontal="center"/>
    </xf>
    <xf numFmtId="0" fontId="0" fillId="0" borderId="32" xfId="42" applyNumberFormat="1" applyFont="1" applyBorder="1" applyAlignment="1" applyProtection="1">
      <alignment horizontal="center"/>
      <protection/>
    </xf>
    <xf numFmtId="0" fontId="0" fillId="32" borderId="20" xfId="0" applyNumberFormat="1" applyFont="1" applyFill="1" applyBorder="1" applyAlignment="1">
      <alignment horizontal="center"/>
    </xf>
    <xf numFmtId="0" fontId="0" fillId="0" borderId="33" xfId="42" applyNumberFormat="1" applyFont="1" applyBorder="1" applyAlignment="1" applyProtection="1">
      <alignment horizontal="center"/>
      <protection/>
    </xf>
    <xf numFmtId="0" fontId="0" fillId="0" borderId="34" xfId="42" applyNumberFormat="1" applyFont="1" applyBorder="1" applyAlignment="1" applyProtection="1">
      <alignment horizontal="center"/>
      <protection/>
    </xf>
    <xf numFmtId="0" fontId="0" fillId="0" borderId="32" xfId="42" applyNumberFormat="1" applyFont="1" applyBorder="1" applyAlignment="1" applyProtection="1">
      <alignment horizontal="center"/>
      <protection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32" borderId="33" xfId="0" applyNumberFormat="1" applyFont="1" applyFill="1" applyBorder="1" applyAlignment="1">
      <alignment horizontal="center"/>
    </xf>
    <xf numFmtId="0" fontId="0" fillId="0" borderId="35" xfId="42" applyNumberFormat="1" applyFont="1" applyBorder="1" applyAlignment="1" applyProtection="1">
      <alignment horizontal="center"/>
      <protection/>
    </xf>
    <xf numFmtId="0" fontId="0" fillId="32" borderId="29" xfId="0" applyNumberFormat="1" applyFont="1" applyFill="1" applyBorder="1" applyAlignment="1">
      <alignment horizontal="center"/>
    </xf>
    <xf numFmtId="0" fontId="0" fillId="32" borderId="30" xfId="0" applyNumberFormat="1" applyFont="1" applyFill="1" applyBorder="1" applyAlignment="1">
      <alignment horizontal="center"/>
    </xf>
    <xf numFmtId="0" fontId="0" fillId="0" borderId="36" xfId="42" applyNumberFormat="1" applyFont="1" applyBorder="1" applyAlignment="1" applyProtection="1">
      <alignment horizontal="center"/>
      <protection/>
    </xf>
    <xf numFmtId="0" fontId="0" fillId="32" borderId="37" xfId="0" applyNumberFormat="1" applyFont="1" applyFill="1" applyBorder="1" applyAlignment="1">
      <alignment horizontal="center"/>
    </xf>
    <xf numFmtId="0" fontId="0" fillId="32" borderId="0" xfId="0" applyNumberFormat="1" applyFont="1" applyFill="1" applyBorder="1" applyAlignment="1">
      <alignment horizontal="center"/>
    </xf>
    <xf numFmtId="0" fontId="0" fillId="0" borderId="38" xfId="42" applyNumberFormat="1" applyFont="1" applyBorder="1" applyAlignment="1" applyProtection="1">
      <alignment horizontal="center"/>
      <protection/>
    </xf>
    <xf numFmtId="0" fontId="0" fillId="0" borderId="36" xfId="42" applyNumberFormat="1" applyFont="1" applyBorder="1" applyAlignment="1" applyProtection="1">
      <alignment horizontal="center"/>
      <protection/>
    </xf>
    <xf numFmtId="0" fontId="0" fillId="0" borderId="39" xfId="42" applyNumberFormat="1" applyFont="1" applyBorder="1" applyAlignment="1" applyProtection="1">
      <alignment horizontal="center"/>
      <protection/>
    </xf>
    <xf numFmtId="0" fontId="0" fillId="32" borderId="3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40" xfId="0" applyNumberFormat="1" applyFont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5" fillId="4" borderId="47" xfId="42" applyNumberFormat="1" applyFont="1" applyFill="1" applyBorder="1" applyAlignment="1" applyProtection="1">
      <alignment horizontal="center" vertical="center" wrapText="1"/>
      <protection/>
    </xf>
    <xf numFmtId="0" fontId="5" fillId="4" borderId="48" xfId="42" applyNumberFormat="1" applyFont="1" applyFill="1" applyBorder="1" applyAlignment="1" applyProtection="1">
      <alignment horizontal="center" vertical="center" wrapText="1"/>
      <protection/>
    </xf>
    <xf numFmtId="0" fontId="5" fillId="4" borderId="49" xfId="42" applyNumberFormat="1" applyFont="1" applyFill="1" applyBorder="1" applyAlignment="1" applyProtection="1">
      <alignment horizontal="center" vertical="center" wrapText="1"/>
      <protection/>
    </xf>
    <xf numFmtId="0" fontId="12" fillId="33" borderId="47" xfId="42" applyFont="1" applyFill="1" applyBorder="1" applyAlignment="1" applyProtection="1">
      <alignment horizontal="center" vertical="center"/>
      <protection/>
    </xf>
    <xf numFmtId="0" fontId="12" fillId="33" borderId="49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3" fillId="0" borderId="51" xfId="42" applyNumberFormat="1" applyFont="1" applyBorder="1" applyAlignment="1" applyProtection="1">
      <alignment horizontal="left" vertical="center" wrapText="1"/>
      <protection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4" fillId="0" borderId="57" xfId="42" applyFont="1" applyBorder="1" applyAlignment="1" applyProtection="1">
      <alignment horizontal="center" vertical="center" wrapText="1"/>
      <protection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14" xfId="42" applyFont="1" applyBorder="1" applyAlignment="1" applyProtection="1">
      <alignment horizontal="center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46" xfId="42" applyNumberFormat="1" applyFont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 wrapText="1"/>
    </xf>
    <xf numFmtId="0" fontId="3" fillId="0" borderId="54" xfId="42" applyNumberFormat="1" applyFont="1" applyBorder="1" applyAlignment="1" applyProtection="1">
      <alignment horizontal="left" vertical="center" wrapText="1"/>
      <protection/>
    </xf>
    <xf numFmtId="0" fontId="7" fillId="0" borderId="54" xfId="0" applyNumberFormat="1" applyFont="1" applyBorder="1" applyAlignment="1">
      <alignment horizontal="left" vertical="center" wrapText="1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16" xfId="42" applyFont="1" applyBorder="1" applyAlignment="1" applyProtection="1">
      <alignment horizontal="center" vertical="center" wrapText="1"/>
      <protection/>
    </xf>
    <xf numFmtId="0" fontId="4" fillId="0" borderId="59" xfId="42" applyFont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3" fillId="0" borderId="62" xfId="42" applyNumberFormat="1" applyFont="1" applyBorder="1" applyAlignment="1" applyProtection="1">
      <alignment horizontal="left" vertical="center" wrapText="1"/>
      <protection/>
    </xf>
    <xf numFmtId="0" fontId="3" fillId="0" borderId="43" xfId="42" applyNumberFormat="1" applyFont="1" applyBorder="1" applyAlignment="1" applyProtection="1">
      <alignment horizontal="center" vertical="center" wrapText="1"/>
      <protection/>
    </xf>
    <xf numFmtId="0" fontId="7" fillId="0" borderId="63" xfId="0" applyNumberFormat="1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5" fillId="33" borderId="47" xfId="42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 wrapText="1"/>
    </xf>
    <xf numFmtId="0" fontId="3" fillId="0" borderId="65" xfId="42" applyNumberFormat="1" applyFont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0" fillId="0" borderId="54" xfId="42" applyNumberFormat="1" applyFont="1" applyBorder="1" applyAlignment="1" applyProtection="1">
      <alignment horizontal="left" vertical="center" wrapText="1"/>
      <protection/>
    </xf>
    <xf numFmtId="0" fontId="2" fillId="0" borderId="53" xfId="0" applyNumberFormat="1" applyFont="1" applyBorder="1" applyAlignment="1">
      <alignment horizontal="left" vertical="center" wrapText="1"/>
    </xf>
    <xf numFmtId="0" fontId="0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68" xfId="0" applyNumberFormat="1" applyFont="1" applyBorder="1" applyAlignment="1">
      <alignment horizontal="center" vertical="center" wrapText="1"/>
    </xf>
    <xf numFmtId="0" fontId="22" fillId="0" borderId="22" xfId="42" applyFont="1" applyBorder="1" applyAlignment="1" applyProtection="1">
      <alignment horizontal="center" vertical="center" wrapText="1"/>
      <protection/>
    </xf>
    <xf numFmtId="0" fontId="22" fillId="0" borderId="24" xfId="42" applyFont="1" applyBorder="1" applyAlignment="1" applyProtection="1">
      <alignment horizontal="center" vertical="center" wrapText="1"/>
      <protection/>
    </xf>
    <xf numFmtId="0" fontId="0" fillId="0" borderId="51" xfId="42" applyNumberFormat="1" applyFont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left" vertical="center" wrapText="1"/>
    </xf>
    <xf numFmtId="0" fontId="0" fillId="0" borderId="69" xfId="42" applyNumberFormat="1" applyFont="1" applyBorder="1" applyAlignment="1" applyProtection="1">
      <alignment horizontal="center" vertical="center" wrapText="1"/>
      <protection/>
    </xf>
    <xf numFmtId="0" fontId="2" fillId="0" borderId="70" xfId="0" applyNumberFormat="1" applyFont="1" applyBorder="1" applyAlignment="1">
      <alignment horizontal="center" vertical="center" wrapText="1"/>
    </xf>
    <xf numFmtId="0" fontId="22" fillId="0" borderId="26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0" fillId="0" borderId="62" xfId="42" applyNumberFormat="1" applyFont="1" applyBorder="1" applyAlignment="1" applyProtection="1">
      <alignment horizontal="left" vertical="center" wrapText="1"/>
      <protection/>
    </xf>
    <xf numFmtId="0" fontId="0" fillId="0" borderId="35" xfId="42" applyNumberFormat="1" applyFont="1" applyBorder="1" applyAlignment="1" applyProtection="1">
      <alignment horizontal="center" vertical="center" wrapText="1"/>
      <protection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22" fillId="0" borderId="20" xfId="42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left"/>
      <protection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3" fillId="0" borderId="51" xfId="42" applyNumberFormat="1" applyFont="1" applyBorder="1" applyAlignment="1" applyProtection="1">
      <alignment horizontal="left" vertical="center" wrapText="1"/>
      <protection/>
    </xf>
    <xf numFmtId="0" fontId="24" fillId="0" borderId="54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0" fillId="0" borderId="47" xfId="42" applyFont="1" applyBorder="1" applyAlignment="1" applyProtection="1">
      <alignment horizontal="center" vertical="center" wrapText="1"/>
      <protection/>
    </xf>
    <xf numFmtId="0" fontId="10" fillId="0" borderId="48" xfId="42" applyFont="1" applyBorder="1" applyAlignment="1" applyProtection="1">
      <alignment horizontal="center" vertical="center" wrapText="1"/>
      <protection/>
    </xf>
    <xf numFmtId="0" fontId="10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43" xfId="0" applyNumberFormat="1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3" fillId="0" borderId="41" xfId="0" applyNumberFormat="1" applyFont="1" applyBorder="1" applyAlignment="1">
      <alignment vertical="center" wrapText="1"/>
    </xf>
    <xf numFmtId="0" fontId="3" fillId="0" borderId="43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1</xdr:col>
      <xdr:colOff>276225</xdr:colOff>
      <xdr:row>2</xdr:row>
      <xdr:rowOff>276225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1</xdr:col>
      <xdr:colOff>542925</xdr:colOff>
      <xdr:row>3</xdr:row>
      <xdr:rowOff>47625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95</xdr:row>
      <xdr:rowOff>38100</xdr:rowOff>
    </xdr:to>
    <xdr:pic>
      <xdr:nvPicPr>
        <xdr:cNvPr id="2" name="Picture 9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157067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91</xdr:row>
      <xdr:rowOff>57150</xdr:rowOff>
    </xdr:from>
    <xdr:to>
      <xdr:col>11</xdr:col>
      <xdr:colOff>0</xdr:colOff>
      <xdr:row>96</xdr:row>
      <xdr:rowOff>28575</xdr:rowOff>
    </xdr:to>
    <xdr:pic>
      <xdr:nvPicPr>
        <xdr:cNvPr id="3" name="Picture 10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158591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1</xdr:row>
      <xdr:rowOff>390525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44"/>
  <sheetViews>
    <sheetView zoomScalePageLayoutView="0" workbookViewId="0" topLeftCell="A2">
      <selection activeCell="L17" sqref="L17"/>
    </sheetView>
  </sheetViews>
  <sheetFormatPr defaultColWidth="9.140625" defaultRowHeight="12.75"/>
  <cols>
    <col min="1" max="2" width="7.28125" style="0" customWidth="1"/>
    <col min="3" max="3" width="26.140625" style="0" customWidth="1"/>
    <col min="5" max="5" width="9.57421875" style="0" customWidth="1"/>
    <col min="6" max="6" width="18.57421875" style="0" customWidth="1"/>
    <col min="8" max="8" width="18.57421875" style="0" customWidth="1"/>
  </cols>
  <sheetData>
    <row r="1" spans="1:8" ht="18">
      <c r="A1" s="109" t="s">
        <v>13</v>
      </c>
      <c r="B1" s="109"/>
      <c r="C1" s="109"/>
      <c r="D1" s="109"/>
      <c r="E1" s="109"/>
      <c r="F1" s="109"/>
      <c r="G1" s="109"/>
      <c r="H1" s="109"/>
    </row>
    <row r="2" spans="1:8" ht="30" customHeight="1" thickBot="1">
      <c r="A2" s="97" t="s">
        <v>18</v>
      </c>
      <c r="B2" s="97"/>
      <c r="C2" s="97"/>
      <c r="D2" s="97"/>
      <c r="E2" s="97"/>
      <c r="F2" s="97"/>
      <c r="G2" s="97"/>
      <c r="H2" s="97"/>
    </row>
    <row r="3" spans="2:9" ht="30" customHeight="1" thickBot="1">
      <c r="B3" s="51"/>
      <c r="C3" s="114" t="str">
        <f>HYPERLINK('[1]реквизиты'!$A$2)</f>
        <v>Всероссийские соревнования среди студентов по самбо (женщины).</v>
      </c>
      <c r="D3" s="115"/>
      <c r="E3" s="115"/>
      <c r="F3" s="115"/>
      <c r="G3" s="116"/>
      <c r="H3" s="52"/>
      <c r="I3" s="1"/>
    </row>
    <row r="4" spans="1:8" ht="20.25" customHeight="1" thickBot="1">
      <c r="A4" s="98" t="str">
        <f>HYPERLINK('[1]реквизиты'!$A$3)</f>
        <v>21-25 января 2013г.      г.Ярославль</v>
      </c>
      <c r="B4" s="98"/>
      <c r="C4" s="98"/>
      <c r="D4" s="98"/>
      <c r="E4" s="98"/>
      <c r="F4" s="98"/>
      <c r="G4" s="98"/>
      <c r="H4" s="98"/>
    </row>
    <row r="5" spans="1:8" ht="24.75" customHeight="1" thickBot="1">
      <c r="A5" s="59"/>
      <c r="B5" s="60"/>
      <c r="C5" s="60"/>
      <c r="D5" s="60"/>
      <c r="E5" s="60"/>
      <c r="G5" s="117" t="str">
        <f>'пр.взвешивания'!G3</f>
        <v>в.к. 56 кг    </v>
      </c>
      <c r="H5" s="118"/>
    </row>
    <row r="6" spans="1:8" ht="12.75" customHeight="1">
      <c r="A6" s="108" t="s">
        <v>19</v>
      </c>
      <c r="B6" s="108" t="s">
        <v>0</v>
      </c>
      <c r="C6" s="108" t="s">
        <v>4</v>
      </c>
      <c r="D6" s="108" t="s">
        <v>1</v>
      </c>
      <c r="E6" s="110" t="s">
        <v>76</v>
      </c>
      <c r="F6" s="111"/>
      <c r="G6" s="121" t="s">
        <v>2</v>
      </c>
      <c r="H6" s="107" t="s">
        <v>3</v>
      </c>
    </row>
    <row r="7" spans="1:8" ht="13.5" thickBot="1">
      <c r="A7" s="108"/>
      <c r="B7" s="108"/>
      <c r="C7" s="108"/>
      <c r="D7" s="108"/>
      <c r="E7" s="112"/>
      <c r="F7" s="113"/>
      <c r="G7" s="122"/>
      <c r="H7" s="108"/>
    </row>
    <row r="8" spans="1:8" ht="12.75">
      <c r="A8" s="95" t="s">
        <v>20</v>
      </c>
      <c r="B8" s="105">
        <v>3</v>
      </c>
      <c r="C8" s="103" t="str">
        <f>VLOOKUP(B8,'пр.взвешивания'!B1:G29,2,FALSE)</f>
        <v>ВАЛОВА Анастасия Владимировна</v>
      </c>
      <c r="D8" s="96" t="str">
        <f>VLOOKUP(B8,'пр.взвешивания'!B1:H29,3,FALSE)</f>
        <v>25.10.90 мс</v>
      </c>
      <c r="E8" s="99" t="str">
        <f>VLOOKUP(B8,'пр.взвешивания'!B1:I29,4,FALSE)</f>
        <v>МОС,МГАФК</v>
      </c>
      <c r="F8" s="101" t="str">
        <f>VLOOKUP(B8,'пр.взвешивания'!B1:J29,5,FALSE)</f>
        <v>Москва</v>
      </c>
      <c r="G8" s="104">
        <f>VLOOKUP(B8,'пр.взвешивания'!B1:K29,6,FALSE)</f>
        <v>0</v>
      </c>
      <c r="H8" s="103" t="str">
        <f>VLOOKUP(B8,'пр.взвешивания'!B1:H25,7,FALSE)</f>
        <v>Абульханов АН Ватутина НВ Сабуров АЛ</v>
      </c>
    </row>
    <row r="9" spans="1:8" ht="12.75">
      <c r="A9" s="95"/>
      <c r="B9" s="106"/>
      <c r="C9" s="103"/>
      <c r="D9" s="96"/>
      <c r="E9" s="100"/>
      <c r="F9" s="102"/>
      <c r="G9" s="104"/>
      <c r="H9" s="103"/>
    </row>
    <row r="10" spans="1:8" ht="12.75">
      <c r="A10" s="95" t="s">
        <v>21</v>
      </c>
      <c r="B10" s="105">
        <v>4</v>
      </c>
      <c r="C10" s="103" t="str">
        <f>VLOOKUP(B10,'пр.взвешивания'!B1:G31,2,FALSE)</f>
        <v>БЕЛЫХ Анастасия Олеговна</v>
      </c>
      <c r="D10" s="96" t="str">
        <f>VLOOKUP(B10,'пр.взвешивания'!B1:H31,3,FALSE)</f>
        <v>25.07 92  кмс</v>
      </c>
      <c r="E10" s="99" t="str">
        <f>VLOOKUP(B10,'пр.взвешивания'!B1:I31,4,FALSE)</f>
        <v>ПФО,СГПИ</v>
      </c>
      <c r="F10" s="101" t="str">
        <f>VLOOKUP(B10,'пр.взвешивания'!B1:J31,5,FALSE)</f>
        <v>Пермский, Соликамск</v>
      </c>
      <c r="G10" s="104" t="str">
        <f>VLOOKUP(B10,'пр.взвешивания'!B3:K31,6,FALSE)</f>
        <v>003284</v>
      </c>
      <c r="H10" s="103" t="str">
        <f>VLOOKUP(B10,'пр.взвешивания'!B1:H25,7,FALSE)</f>
        <v>Клинова ОА Клинов ЭН</v>
      </c>
    </row>
    <row r="11" spans="1:8" ht="12.75">
      <c r="A11" s="95"/>
      <c r="B11" s="106"/>
      <c r="C11" s="103"/>
      <c r="D11" s="96"/>
      <c r="E11" s="100"/>
      <c r="F11" s="102"/>
      <c r="G11" s="104"/>
      <c r="H11" s="103"/>
    </row>
    <row r="12" spans="1:8" ht="12.75">
      <c r="A12" s="95" t="s">
        <v>22</v>
      </c>
      <c r="B12" s="105">
        <v>8</v>
      </c>
      <c r="C12" s="103" t="str">
        <f>VLOOKUP(B12,'пр.взвешивания'!B1:G33,2,FALSE)</f>
        <v>МИТИНА Ольга Александровна</v>
      </c>
      <c r="D12" s="96" t="str">
        <f>VLOOKUP(B12,'пр.взвешивания'!B1:H33,3,FALSE)</f>
        <v>08.07.94 мс</v>
      </c>
      <c r="E12" s="99" t="str">
        <f>VLOOKUP(B12,'пр.взвешивания'!B1:I33,4,FALSE)</f>
        <v>ДВФО,ВГУЭС</v>
      </c>
      <c r="F12" s="101" t="str">
        <f>VLOOKUP(B12,'пр.взвешивания'!B1:J33,5,FALSE)</f>
        <v>Приморский край</v>
      </c>
      <c r="G12" s="104">
        <f>VLOOKUP(B12,'пр.взвешивания'!B5:K33,6,FALSE)</f>
        <v>0</v>
      </c>
      <c r="H12" s="103" t="str">
        <f>VLOOKUP(B12,'пр.взвешивания'!B1:H25,7,FALSE)</f>
        <v>Леонтьев ЮА Фалеева ОА</v>
      </c>
    </row>
    <row r="13" spans="1:8" ht="12.75">
      <c r="A13" s="95"/>
      <c r="B13" s="106"/>
      <c r="C13" s="103"/>
      <c r="D13" s="96"/>
      <c r="E13" s="100"/>
      <c r="F13" s="102"/>
      <c r="G13" s="104"/>
      <c r="H13" s="103"/>
    </row>
    <row r="14" spans="1:8" ht="12.75">
      <c r="A14" s="95" t="s">
        <v>22</v>
      </c>
      <c r="B14" s="105">
        <v>10</v>
      </c>
      <c r="C14" s="103" t="str">
        <f>VLOOKUP(B14,'пр.взвешивания'!B1:G35,2,FALSE)</f>
        <v>ХРАМЦОВА Кристина Валерьевна</v>
      </c>
      <c r="D14" s="96" t="str">
        <f>VLOOKUP(B14,'пр.взвешивания'!B1:H35,3,FALSE)</f>
        <v>21.05.92 мс</v>
      </c>
      <c r="E14" s="99" t="str">
        <f>VLOOKUP(B14,'пр.взвешивания'!B1:I35,4,FALSE)</f>
        <v>ЦФО,ФУ ПРФ</v>
      </c>
      <c r="F14" s="101" t="str">
        <f>VLOOKUP(B14,'пр.взвешивания'!B1:J35,5,FALSE)</f>
        <v>Московская,Дзержинский</v>
      </c>
      <c r="G14" s="104">
        <f>VLOOKUP(B14,'пр.взвешивания'!B1:K35,6,FALSE)</f>
        <v>0</v>
      </c>
      <c r="H14" s="103" t="str">
        <f>VLOOKUP(B14,'пр.взвешивания'!B1:H25,7,FALSE)</f>
        <v>Волос АН</v>
      </c>
    </row>
    <row r="15" spans="1:8" ht="12.75">
      <c r="A15" s="95"/>
      <c r="B15" s="106"/>
      <c r="C15" s="103"/>
      <c r="D15" s="96"/>
      <c r="E15" s="100"/>
      <c r="F15" s="102"/>
      <c r="G15" s="104"/>
      <c r="H15" s="103"/>
    </row>
    <row r="16" spans="1:8" ht="12.75">
      <c r="A16" s="95" t="s">
        <v>25</v>
      </c>
      <c r="B16" s="105">
        <v>1</v>
      </c>
      <c r="C16" s="103" t="str">
        <f>VLOOKUP(B16,'пр.взвешивания'!B1:G37,2,FALSE)</f>
        <v>ЛУКЬЯНЧУК Оксана Юрьевна</v>
      </c>
      <c r="D16" s="96" t="str">
        <f>VLOOKUP(B16,'пр.взвешивания'!B1:H37,3,FALSE)</f>
        <v>14.09.93 мс</v>
      </c>
      <c r="E16" s="99" t="str">
        <f>VLOOKUP(B16,'пр.взвешивания'!B1:I37,4,FALSE)</f>
        <v>ДВФО,ДВФУ</v>
      </c>
      <c r="F16" s="101" t="str">
        <f>VLOOKUP(B16,'пр.взвешивания'!B1:J37,5,FALSE)</f>
        <v>Приморский край</v>
      </c>
      <c r="G16" s="104">
        <f>VLOOKUP(B16,'пр.взвешивания'!B1:K37,6,FALSE)</f>
        <v>0</v>
      </c>
      <c r="H16" s="103" t="str">
        <f>VLOOKUP(B16,'пр.взвешивания'!B1:H27,7,FALSE)</f>
        <v>Леонтьев ЮА Фалеева ОА</v>
      </c>
    </row>
    <row r="17" spans="1:8" ht="12.75">
      <c r="A17" s="95"/>
      <c r="B17" s="106"/>
      <c r="C17" s="103"/>
      <c r="D17" s="96"/>
      <c r="E17" s="100"/>
      <c r="F17" s="102"/>
      <c r="G17" s="104"/>
      <c r="H17" s="103"/>
    </row>
    <row r="18" spans="1:8" ht="12.75">
      <c r="A18" s="95" t="s">
        <v>25</v>
      </c>
      <c r="B18" s="105">
        <v>9</v>
      </c>
      <c r="C18" s="103" t="str">
        <f>VLOOKUP(B18,'пр.взвешивания'!B1:G39,2,FALSE)</f>
        <v>БИККУЖИНА Алия Минихановна</v>
      </c>
      <c r="D18" s="96" t="str">
        <f>VLOOKUP(B18,'пр.взвешивания'!B1:H39,3,FALSE)</f>
        <v>08.01.92 мс</v>
      </c>
      <c r="E18" s="99" t="str">
        <f>VLOOKUP(B18,'пр.взвешивания'!B1:I39,4,FALSE)</f>
        <v>ПФО,ОГПУ</v>
      </c>
      <c r="F18" s="101" t="str">
        <f>VLOOKUP(B18,'пр.взвешивания'!B1:J39,5,FALSE)</f>
        <v>Оренбургская Кувандык МО</v>
      </c>
      <c r="G18" s="104" t="str">
        <f>VLOOKUP(B18,'пр.взвешивания'!B1:K39,6,FALSE)</f>
        <v>003170</v>
      </c>
      <c r="H18" s="103" t="str">
        <f>VLOOKUP(B18,'пр.взвешивания'!B1:H29,7,FALSE)</f>
        <v>Баширов РЗ Терсков ИВ</v>
      </c>
    </row>
    <row r="19" spans="1:8" ht="12.75">
      <c r="A19" s="95"/>
      <c r="B19" s="106"/>
      <c r="C19" s="103"/>
      <c r="D19" s="96"/>
      <c r="E19" s="100"/>
      <c r="F19" s="102"/>
      <c r="G19" s="104"/>
      <c r="H19" s="103"/>
    </row>
    <row r="20" spans="1:8" ht="12.75">
      <c r="A20" s="95" t="s">
        <v>26</v>
      </c>
      <c r="B20" s="105">
        <v>5</v>
      </c>
      <c r="C20" s="103" t="str">
        <f>VLOOKUP(B20,'пр.взвешивания'!B1:G41,2,FALSE)</f>
        <v>ТУМАНОВА Екатерина Андреевна</v>
      </c>
      <c r="D20" s="96" t="str">
        <f>VLOOKUP(B20,'пр.взвешивания'!B1:H41,3,FALSE)</f>
        <v>19.11.92 кмс</v>
      </c>
      <c r="E20" s="99" t="str">
        <f>VLOOKUP(B20,'пр.взвешивания'!B1:I41,4,FALSE)</f>
        <v>МОС,РГУФКСМиТ</v>
      </c>
      <c r="F20" s="101" t="str">
        <f>VLOOKUP(B20,'пр.взвешивания'!B1:J41,5,FALSE)</f>
        <v>Москва</v>
      </c>
      <c r="G20" s="104">
        <f>VLOOKUP(B20,'пр.взвешивания'!B1:K41,6,FALSE)</f>
        <v>0</v>
      </c>
      <c r="H20" s="103" t="str">
        <f>VLOOKUP(B20,'пр.взвешивания'!B1:H31,7,FALSE)</f>
        <v>Дмитриев РМ Дмитриева ОВ</v>
      </c>
    </row>
    <row r="21" spans="1:8" ht="12.75">
      <c r="A21" s="95"/>
      <c r="B21" s="106"/>
      <c r="C21" s="103"/>
      <c r="D21" s="96"/>
      <c r="E21" s="100"/>
      <c r="F21" s="102"/>
      <c r="G21" s="104"/>
      <c r="H21" s="103"/>
    </row>
    <row r="22" spans="1:8" ht="12.75">
      <c r="A22" s="95" t="s">
        <v>26</v>
      </c>
      <c r="B22" s="105">
        <v>6</v>
      </c>
      <c r="C22" s="103" t="str">
        <f>VLOOKUP(B22,'пр.взвешивания'!B1:G43,2,FALSE)</f>
        <v>АЛИЕВА Диана Владиславовна</v>
      </c>
      <c r="D22" s="96" t="str">
        <f>VLOOKUP(B22,'пр.взвешивания'!B1:H43,3,FALSE)</f>
        <v>02.11.89 мсмк</v>
      </c>
      <c r="E22" s="99" t="str">
        <f>VLOOKUP(B22,'пр.взвешивания'!B1:I43,4,FALSE)</f>
        <v>МОС,РГАУ МСХА</v>
      </c>
      <c r="F22" s="101" t="str">
        <f>VLOOKUP(B22,'пр.взвешивания'!B1:J43,5,FALSE)</f>
        <v>Москва</v>
      </c>
      <c r="G22" s="104">
        <f>VLOOKUP(B22,'пр.взвешивания'!B1:K43,6,FALSE)</f>
        <v>0</v>
      </c>
      <c r="H22" s="103" t="str">
        <f>VLOOKUP(B22,'пр.взвешивания'!B2:H33,7,FALSE)</f>
        <v>Сабуров АЛ Ханбабаев РК</v>
      </c>
    </row>
    <row r="23" spans="1:8" ht="12.75">
      <c r="A23" s="95"/>
      <c r="B23" s="106"/>
      <c r="C23" s="103"/>
      <c r="D23" s="96"/>
      <c r="E23" s="100"/>
      <c r="F23" s="102"/>
      <c r="G23" s="104"/>
      <c r="H23" s="103"/>
    </row>
    <row r="24" spans="1:8" ht="12.75">
      <c r="A24" s="95" t="s">
        <v>27</v>
      </c>
      <c r="B24" s="105">
        <v>2</v>
      </c>
      <c r="C24" s="103" t="str">
        <f>VLOOKUP(B24,'пр.взвешивания'!B1:G45,2,FALSE)</f>
        <v>НУГМАНОВА Наталья Альбертовна</v>
      </c>
      <c r="D24" s="96" t="str">
        <f>VLOOKUP(B24,'пр.взвешивания'!B1:H45,3,FALSE)</f>
        <v>15.09.92 кмс</v>
      </c>
      <c r="E24" s="99" t="str">
        <f>VLOOKUP(B24,'пр.взвешивания'!B1:I45,4,FALSE)</f>
        <v>ЦФО, МИ ВлГУ</v>
      </c>
      <c r="F24" s="101" t="str">
        <f>VLOOKUP(B24,'пр.взвешивания'!B1:J45,5,FALSE)</f>
        <v>Владимирская обл</v>
      </c>
      <c r="G24" s="104">
        <f>VLOOKUP(B24,'пр.взвешивания'!B1:K45,6,FALSE)</f>
        <v>0</v>
      </c>
      <c r="H24" s="103" t="str">
        <f>VLOOKUP(B24,'пр.взвешивания'!B2:H35,7,FALSE)</f>
        <v>Роганов АФ</v>
      </c>
    </row>
    <row r="25" spans="1:8" ht="12.75">
      <c r="A25" s="95"/>
      <c r="B25" s="106"/>
      <c r="C25" s="103"/>
      <c r="D25" s="96"/>
      <c r="E25" s="100"/>
      <c r="F25" s="102"/>
      <c r="G25" s="104"/>
      <c r="H25" s="103"/>
    </row>
    <row r="26" spans="1:8" ht="12.75">
      <c r="A26" s="95" t="s">
        <v>27</v>
      </c>
      <c r="B26" s="105">
        <v>7</v>
      </c>
      <c r="C26" s="103" t="str">
        <f>VLOOKUP(B26,'пр.взвешивания'!B1:G47,2,FALSE)</f>
        <v>АСАДОВА Айнура Вахидовна</v>
      </c>
      <c r="D26" s="96" t="str">
        <f>VLOOKUP(B26,'пр.взвешивания'!B1:H47,3,FALSE)</f>
        <v>20.08.90 мс</v>
      </c>
      <c r="E26" s="99" t="str">
        <f>VLOOKUP(B26,'пр.взвешивания'!B1:I47,4,FALSE)</f>
        <v>СФО,АГАО</v>
      </c>
      <c r="F26" s="101" t="str">
        <f>VLOOKUP(B26,'пр.взвешивания'!B1:J47,5,FALSE)</f>
        <v>Бийск,Алтайский край</v>
      </c>
      <c r="G26" s="104">
        <f>VLOOKUP(B26,'пр.взвешивания'!B1:K47,6,FALSE)</f>
        <v>0</v>
      </c>
      <c r="H26" s="103" t="str">
        <f>VLOOKUP(B26,'пр.взвешивания'!B2:H37,7,FALSE)</f>
        <v>Шалюта ПВ Дурыманов НВ</v>
      </c>
    </row>
    <row r="27" spans="1:8" ht="12.75">
      <c r="A27" s="95"/>
      <c r="B27" s="106"/>
      <c r="C27" s="103"/>
      <c r="D27" s="96"/>
      <c r="E27" s="100"/>
      <c r="F27" s="102"/>
      <c r="G27" s="104"/>
      <c r="H27" s="103"/>
    </row>
    <row r="28" ht="12.75">
      <c r="A28" s="45"/>
    </row>
    <row r="33" spans="1:8" ht="12.75">
      <c r="A33" s="6"/>
      <c r="B33" s="6"/>
      <c r="C33" s="6"/>
      <c r="D33" s="6"/>
      <c r="E33" s="6"/>
      <c r="F33" s="6"/>
      <c r="G33" s="6"/>
      <c r="H33" s="119" t="str">
        <f>'[1]реквизиты'!$G$7</f>
        <v>А.А.Лебедев</v>
      </c>
    </row>
    <row r="34" spans="1:8" ht="15.75">
      <c r="A34" s="46" t="str">
        <f>HYPERLINK('[1]реквизиты'!$A$6)</f>
        <v>Гл. судья, судья МК</v>
      </c>
      <c r="B34" s="47"/>
      <c r="C34" s="47"/>
      <c r="D34" s="6"/>
      <c r="E34" s="48"/>
      <c r="F34" s="48"/>
      <c r="G34" s="48"/>
      <c r="H34" s="119"/>
    </row>
    <row r="35" spans="1:8" ht="15.75">
      <c r="A35" s="47"/>
      <c r="B35" s="47"/>
      <c r="C35" s="53"/>
      <c r="D35" s="50"/>
      <c r="E35" s="54"/>
      <c r="F35" s="54"/>
      <c r="G35" s="54"/>
      <c r="H35" s="55" t="str">
        <f>'[1]реквизиты'!$G$8</f>
        <v>/г.Москва/</v>
      </c>
    </row>
    <row r="36" spans="1:8" ht="12.75">
      <c r="A36" s="45"/>
      <c r="B36" s="45"/>
      <c r="C36" s="49"/>
      <c r="D36" s="50"/>
      <c r="E36" s="50"/>
      <c r="F36" s="50"/>
      <c r="G36" s="50"/>
      <c r="H36" s="120" t="str">
        <f>'[1]реквизиты'!$G$9</f>
        <v>С.М.Трескин</v>
      </c>
    </row>
    <row r="37" spans="1:8" ht="15.75">
      <c r="A37" s="46" t="str">
        <f>HYPERLINK('[2]реквизиты'!$A$22)</f>
        <v>Гл. секретарь, судья МК</v>
      </c>
      <c r="B37" s="47"/>
      <c r="C37" s="53"/>
      <c r="D37" s="50"/>
      <c r="E37" s="54"/>
      <c r="F37" s="54"/>
      <c r="G37" s="54"/>
      <c r="H37" s="120"/>
    </row>
    <row r="38" spans="1:8" ht="12.75">
      <c r="A38" s="45"/>
      <c r="B38" s="45"/>
      <c r="C38" s="49"/>
      <c r="D38" s="50"/>
      <c r="E38" s="50"/>
      <c r="F38" s="50"/>
      <c r="G38" s="50"/>
      <c r="H38" s="55" t="str">
        <f>'[1]реквизиты'!$G$10</f>
        <v>/г. Бийск/</v>
      </c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</sheetData>
  <sheetProtection/>
  <mergeCells count="94">
    <mergeCell ref="C3:G3"/>
    <mergeCell ref="G5:H5"/>
    <mergeCell ref="H33:H34"/>
    <mergeCell ref="H36:H37"/>
    <mergeCell ref="G6:G7"/>
    <mergeCell ref="G8:G9"/>
    <mergeCell ref="G10:G11"/>
    <mergeCell ref="G12:G13"/>
    <mergeCell ref="G14:G15"/>
    <mergeCell ref="G16:G17"/>
    <mergeCell ref="G18:G19"/>
    <mergeCell ref="G20:G21"/>
    <mergeCell ref="H6:H7"/>
    <mergeCell ref="A1:H1"/>
    <mergeCell ref="A6:A7"/>
    <mergeCell ref="B6:B7"/>
    <mergeCell ref="C6:C7"/>
    <mergeCell ref="D6:D7"/>
    <mergeCell ref="E6:F7"/>
    <mergeCell ref="A8:A9"/>
    <mergeCell ref="E10:E11"/>
    <mergeCell ref="F10:F11"/>
    <mergeCell ref="H10:H11"/>
    <mergeCell ref="B8:B9"/>
    <mergeCell ref="C8:C9"/>
    <mergeCell ref="D8:D9"/>
    <mergeCell ref="E8:E9"/>
    <mergeCell ref="F8:F9"/>
    <mergeCell ref="H8:H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F12:F13"/>
    <mergeCell ref="H12:H13"/>
    <mergeCell ref="A14:A15"/>
    <mergeCell ref="B14:B15"/>
    <mergeCell ref="C14:C15"/>
    <mergeCell ref="D14:D15"/>
    <mergeCell ref="E14:E15"/>
    <mergeCell ref="F14:F15"/>
    <mergeCell ref="H14:H15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E16:E17"/>
    <mergeCell ref="F16:F17"/>
    <mergeCell ref="C16:C17"/>
    <mergeCell ref="D16:D17"/>
    <mergeCell ref="A20:A21"/>
    <mergeCell ref="B20:B21"/>
    <mergeCell ref="C20:C21"/>
    <mergeCell ref="D20:D21"/>
    <mergeCell ref="A26:A27"/>
    <mergeCell ref="B26:B27"/>
    <mergeCell ref="C26:C27"/>
    <mergeCell ref="F22:F23"/>
    <mergeCell ref="B22:B23"/>
    <mergeCell ref="C22:C23"/>
    <mergeCell ref="D22:D23"/>
    <mergeCell ref="E22:E23"/>
    <mergeCell ref="A24:A25"/>
    <mergeCell ref="B24:B25"/>
    <mergeCell ref="D24:D25"/>
    <mergeCell ref="H20:H21"/>
    <mergeCell ref="E26:E27"/>
    <mergeCell ref="F26:F27"/>
    <mergeCell ref="H26:H27"/>
    <mergeCell ref="H22:H23"/>
    <mergeCell ref="G22:G23"/>
    <mergeCell ref="G24:G25"/>
    <mergeCell ref="G26:G27"/>
    <mergeCell ref="A22:A23"/>
    <mergeCell ref="D26:D27"/>
    <mergeCell ref="A2:H2"/>
    <mergeCell ref="A4:H4"/>
    <mergeCell ref="E24:E25"/>
    <mergeCell ref="F24:F25"/>
    <mergeCell ref="H24:H25"/>
    <mergeCell ref="E20:E21"/>
    <mergeCell ref="F20:F21"/>
    <mergeCell ref="C24:C25"/>
  </mergeCells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42"/>
  <sheetViews>
    <sheetView zoomScalePageLayoutView="0" workbookViewId="0" topLeftCell="A4">
      <selection activeCell="Y33" sqref="Y33"/>
    </sheetView>
  </sheetViews>
  <sheetFormatPr defaultColWidth="9.140625" defaultRowHeight="12.75"/>
  <cols>
    <col min="1" max="1" width="5.28125" style="0" customWidth="1"/>
    <col min="2" max="2" width="21.421875" style="0" customWidth="1"/>
    <col min="4" max="4" width="5.00390625" style="0" customWidth="1"/>
    <col min="5" max="5" width="12.140625" style="0" customWidth="1"/>
    <col min="6" max="10" width="5.7109375" style="0" customWidth="1"/>
    <col min="11" max="11" width="1.57421875" style="0" customWidth="1"/>
    <col min="12" max="12" width="6.00390625" style="0" customWidth="1"/>
    <col min="13" max="13" width="15.421875" style="0" customWidth="1"/>
    <col min="15" max="15" width="5.8515625" style="0" customWidth="1"/>
    <col min="16" max="16" width="10.8515625" style="0" customWidth="1"/>
    <col min="17" max="22" width="5.7109375" style="0" customWidth="1"/>
  </cols>
  <sheetData>
    <row r="1" spans="1:22" ht="19.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22.5" customHeight="1" thickBot="1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32.25" customHeight="1" thickBot="1">
      <c r="A3" s="7"/>
      <c r="B3" s="10"/>
      <c r="C3" s="10"/>
      <c r="D3" s="114" t="str">
        <f>HYPERLINK('[1]реквизиты'!$A$2)</f>
        <v>Всероссийские соревнования среди студентов по самбо (женщины).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7"/>
      <c r="R3" s="7"/>
      <c r="S3" s="7"/>
      <c r="T3" s="7"/>
      <c r="U3" s="7"/>
      <c r="V3" s="7"/>
    </row>
    <row r="4" spans="1:22" ht="21" customHeight="1" thickBot="1">
      <c r="A4" s="161" t="str">
        <f>HYPERLINK('[1]реквизиты'!$A$3)</f>
        <v>21-25 января 2013г.      г.Ярославль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ht="18.75" customHeight="1" thickBot="1">
      <c r="A5" s="2" t="s">
        <v>15</v>
      </c>
      <c r="B5" s="7"/>
      <c r="C5" s="7"/>
      <c r="D5" s="2"/>
      <c r="E5" s="2"/>
      <c r="F5" s="7"/>
      <c r="G5" s="7"/>
      <c r="H5" s="202"/>
      <c r="I5" s="202"/>
      <c r="J5" s="202"/>
      <c r="K5" s="62"/>
      <c r="L5" s="63"/>
      <c r="M5" s="63"/>
      <c r="N5" s="63"/>
      <c r="O5" s="63"/>
      <c r="P5" s="63"/>
      <c r="Q5" s="63"/>
      <c r="R5" s="63"/>
      <c r="S5" s="162" t="str">
        <f>'пр.взвешивания'!G3</f>
        <v>в.к. 56 кг    </v>
      </c>
      <c r="T5" s="163"/>
      <c r="U5" s="163"/>
      <c r="V5" s="164"/>
    </row>
    <row r="6" spans="1:22" ht="13.5" customHeight="1" thickBot="1">
      <c r="A6" s="169" t="s">
        <v>0</v>
      </c>
      <c r="B6" s="169" t="s">
        <v>4</v>
      </c>
      <c r="C6" s="169" t="s">
        <v>5</v>
      </c>
      <c r="D6" s="110" t="s">
        <v>76</v>
      </c>
      <c r="E6" s="111"/>
      <c r="F6" s="171" t="s">
        <v>6</v>
      </c>
      <c r="G6" s="172"/>
      <c r="H6" s="172"/>
      <c r="I6" s="169" t="s">
        <v>7</v>
      </c>
      <c r="J6" s="169" t="s">
        <v>8</v>
      </c>
      <c r="K6" s="64"/>
      <c r="L6" s="178" t="s">
        <v>0</v>
      </c>
      <c r="M6" s="178" t="s">
        <v>4</v>
      </c>
      <c r="N6" s="178" t="s">
        <v>5</v>
      </c>
      <c r="O6" s="110" t="s">
        <v>76</v>
      </c>
      <c r="P6" s="111"/>
      <c r="Q6" s="180" t="s">
        <v>6</v>
      </c>
      <c r="R6" s="181"/>
      <c r="S6" s="181"/>
      <c r="T6" s="182"/>
      <c r="U6" s="178" t="s">
        <v>7</v>
      </c>
      <c r="V6" s="176" t="s">
        <v>8</v>
      </c>
    </row>
    <row r="7" spans="1:22" ht="13.5" thickBot="1">
      <c r="A7" s="170"/>
      <c r="B7" s="170"/>
      <c r="C7" s="170"/>
      <c r="D7" s="112"/>
      <c r="E7" s="113"/>
      <c r="F7" s="3">
        <v>1</v>
      </c>
      <c r="G7" s="4">
        <v>2</v>
      </c>
      <c r="H7" s="5">
        <v>3</v>
      </c>
      <c r="I7" s="173"/>
      <c r="J7" s="174"/>
      <c r="K7" s="64"/>
      <c r="L7" s="179"/>
      <c r="M7" s="179"/>
      <c r="N7" s="179"/>
      <c r="O7" s="112"/>
      <c r="P7" s="113"/>
      <c r="Q7" s="33">
        <v>1</v>
      </c>
      <c r="R7" s="34">
        <v>2</v>
      </c>
      <c r="S7" s="34">
        <v>3</v>
      </c>
      <c r="T7" s="35">
        <v>4</v>
      </c>
      <c r="U7" s="183"/>
      <c r="V7" s="177"/>
    </row>
    <row r="8" spans="1:22" ht="13.5" customHeight="1">
      <c r="A8" s="165">
        <v>1</v>
      </c>
      <c r="B8" s="191" t="str">
        <f>VLOOKUP(A8,'пр.взвешивания'!B6:H31,2,FALSE)</f>
        <v>ЛУКЬЯНЧУК Оксана Юрьевна</v>
      </c>
      <c r="C8" s="193" t="str">
        <f>VLOOKUP(A8,'пр.взвешивания'!B6:H31,3,FALSE)</f>
        <v>14.09.93 мс</v>
      </c>
      <c r="D8" s="195" t="str">
        <f>VLOOKUP(A8,'пр.взвешивания'!B6:H52,4,FALSE)</f>
        <v>ДВФО,ДВФУ</v>
      </c>
      <c r="E8" s="138" t="str">
        <f>VLOOKUP(A8,'пр.взвешивания'!B6:H31,5,FALSE)</f>
        <v>Приморский край</v>
      </c>
      <c r="F8" s="65"/>
      <c r="G8" s="15">
        <v>4</v>
      </c>
      <c r="H8" s="15">
        <v>0</v>
      </c>
      <c r="I8" s="137">
        <f>SUM(G8:H8)</f>
        <v>4</v>
      </c>
      <c r="J8" s="204">
        <v>2</v>
      </c>
      <c r="K8" s="147"/>
      <c r="L8" s="165">
        <v>3</v>
      </c>
      <c r="M8" s="125" t="str">
        <f>VLOOKUP(L8,'пр.взвешивания'!B6:H25,2,FALSE)</f>
        <v>ВАЛОВА Анастасия Владимировна</v>
      </c>
      <c r="N8" s="166" t="str">
        <f>VLOOKUP(L8,'пр.взвешивания'!B1:G70,3,FALSE)</f>
        <v>25.10.90 мс</v>
      </c>
      <c r="O8" s="168" t="str">
        <f>VLOOKUP(L8,'пр.взвешивания'!B6:H41,4,FALSE)</f>
        <v>МОС,МГАФК</v>
      </c>
      <c r="P8" s="138" t="str">
        <f>VLOOKUP(L8,'пр.взвешивания'!B6:H37,5,FALSE)</f>
        <v>Москва</v>
      </c>
      <c r="Q8" s="36"/>
      <c r="R8" s="37">
        <v>3</v>
      </c>
      <c r="S8" s="38">
        <v>4</v>
      </c>
      <c r="T8" s="15">
        <v>4</v>
      </c>
      <c r="U8" s="137">
        <f>SUM(Q8:T8)</f>
        <v>11</v>
      </c>
      <c r="V8" s="130">
        <v>1</v>
      </c>
    </row>
    <row r="9" spans="1:22" ht="13.5" customHeight="1">
      <c r="A9" s="146"/>
      <c r="B9" s="192"/>
      <c r="C9" s="194"/>
      <c r="D9" s="196"/>
      <c r="E9" s="139"/>
      <c r="F9" s="21"/>
      <c r="G9" s="66" t="s">
        <v>77</v>
      </c>
      <c r="H9" s="66"/>
      <c r="I9" s="128"/>
      <c r="J9" s="131"/>
      <c r="K9" s="147"/>
      <c r="L9" s="146"/>
      <c r="M9" s="126"/>
      <c r="N9" s="167"/>
      <c r="O9" s="152"/>
      <c r="P9" s="140"/>
      <c r="Q9" s="67"/>
      <c r="R9" s="68"/>
      <c r="S9" s="69" t="s">
        <v>81</v>
      </c>
      <c r="T9" s="70" t="s">
        <v>77</v>
      </c>
      <c r="U9" s="128"/>
      <c r="V9" s="131"/>
    </row>
    <row r="10" spans="1:22" ht="13.5" customHeight="1">
      <c r="A10" s="146">
        <v>2</v>
      </c>
      <c r="B10" s="185" t="str">
        <f>VLOOKUP(A10,'пр.взвешивания'!B8:H33,2,FALSE)</f>
        <v>НУГМАНОВА Наталья Альбертовна</v>
      </c>
      <c r="C10" s="187" t="str">
        <f>VLOOKUP(A10,'пр.взвешивания'!B8:H33,3,FALSE)</f>
        <v>15.09.92 кмс</v>
      </c>
      <c r="D10" s="189" t="str">
        <f>VLOOKUP(A10,'пр.взвешивания'!B8:H54,4,FALSE)</f>
        <v>ЦФО, МИ ВлГУ</v>
      </c>
      <c r="E10" s="132" t="str">
        <f>VLOOKUP(A10,'пр.взвешивания'!B8:H33,5,FALSE)</f>
        <v>Владимирская обл</v>
      </c>
      <c r="F10" s="16">
        <v>0</v>
      </c>
      <c r="G10" s="17"/>
      <c r="H10" s="18">
        <v>0</v>
      </c>
      <c r="I10" s="128">
        <f>SUM(G10:H10)</f>
        <v>0</v>
      </c>
      <c r="J10" s="131">
        <v>3</v>
      </c>
      <c r="K10" s="147"/>
      <c r="L10" s="146">
        <v>4</v>
      </c>
      <c r="M10" s="149" t="str">
        <f>VLOOKUP(L10,'пр.взвешивания'!B1:H25,2,FALSE)</f>
        <v>БЕЛЫХ Анастасия Олеговна</v>
      </c>
      <c r="N10" s="142" t="str">
        <f>VLOOKUP(L10,'пр.взвешивания'!B3:G72,3,FALSE)</f>
        <v>25.07 92  кмс</v>
      </c>
      <c r="O10" s="151" t="str">
        <f>VLOOKUP(L10,'пр.взвешивания'!B1:H43,4,FALSE)</f>
        <v>ПФО,СГПИ</v>
      </c>
      <c r="P10" s="123" t="str">
        <f>VLOOKUP(L10,'пр.взвешивания'!B1:H39,5,FALSE)</f>
        <v>Пермский, Соликамск</v>
      </c>
      <c r="Q10" s="16">
        <v>0</v>
      </c>
      <c r="R10" s="39"/>
      <c r="S10" s="40">
        <v>4</v>
      </c>
      <c r="T10" s="18">
        <v>2</v>
      </c>
      <c r="U10" s="128">
        <f>SUM(Q10:T10)</f>
        <v>6</v>
      </c>
      <c r="V10" s="131">
        <v>2</v>
      </c>
    </row>
    <row r="11" spans="1:22" ht="13.5" customHeight="1">
      <c r="A11" s="146"/>
      <c r="B11" s="203"/>
      <c r="C11" s="206"/>
      <c r="D11" s="207"/>
      <c r="E11" s="139"/>
      <c r="F11" s="71"/>
      <c r="G11" s="72"/>
      <c r="H11" s="66"/>
      <c r="I11" s="128"/>
      <c r="J11" s="131"/>
      <c r="K11" s="147"/>
      <c r="L11" s="146"/>
      <c r="M11" s="150"/>
      <c r="N11" s="143"/>
      <c r="O11" s="175"/>
      <c r="P11" s="135"/>
      <c r="Q11" s="73"/>
      <c r="R11" s="74"/>
      <c r="S11" s="68" t="s">
        <v>78</v>
      </c>
      <c r="T11" s="70"/>
      <c r="U11" s="128"/>
      <c r="V11" s="131"/>
    </row>
    <row r="12" spans="1:22" ht="13.5" customHeight="1">
      <c r="A12" s="146">
        <v>3</v>
      </c>
      <c r="B12" s="197" t="str">
        <f>VLOOKUP(A12,'пр.взвешивания'!B10:H35,2,FALSE)</f>
        <v>ВАЛОВА Анастасия Владимировна</v>
      </c>
      <c r="C12" s="198" t="str">
        <f>VLOOKUP(A12,'пр.взвешивания'!B10:H35,3,FALSE)</f>
        <v>25.10.90 мс</v>
      </c>
      <c r="D12" s="189" t="str">
        <f>VLOOKUP(A12,'пр.взвешивания'!B10:H56,4,FALSE)</f>
        <v>МОС,МГАФК</v>
      </c>
      <c r="E12" s="132" t="str">
        <f>VLOOKUP(A12,'пр.взвешивания'!B10:H35,5,FALSE)</f>
        <v>Москва</v>
      </c>
      <c r="F12" s="16">
        <v>3</v>
      </c>
      <c r="G12" s="18">
        <v>4</v>
      </c>
      <c r="H12" s="75"/>
      <c r="I12" s="128">
        <f>SUM(F12:H12)</f>
        <v>7</v>
      </c>
      <c r="J12" s="148">
        <v>1</v>
      </c>
      <c r="K12" s="147"/>
      <c r="L12" s="144">
        <v>5</v>
      </c>
      <c r="M12" s="149" t="str">
        <f>VLOOKUP(L12,'пр.взвешивания'!B1:H25,2,FALSE)</f>
        <v>ТУМАНОВА Екатерина Андреевна</v>
      </c>
      <c r="N12" s="142" t="str">
        <f>VLOOKUP(L12,'пр.взвешивания'!B5:G74,3,FALSE)</f>
        <v>19.11.92 кмс</v>
      </c>
      <c r="O12" s="151" t="str">
        <f>VLOOKUP(L12,'пр.взвешивания'!B1:H45,4,FALSE)</f>
        <v>МОС,РГУФКСМиТ</v>
      </c>
      <c r="P12" s="132" t="str">
        <f>VLOOKUP(L12,'пр.взвешивания'!B1:H41,5,FALSE)</f>
        <v>Москва</v>
      </c>
      <c r="Q12" s="41">
        <v>0</v>
      </c>
      <c r="R12" s="42">
        <v>0</v>
      </c>
      <c r="S12" s="43"/>
      <c r="T12" s="44">
        <v>0</v>
      </c>
      <c r="U12" s="128">
        <f>SUM(Q12:T12)</f>
        <v>0</v>
      </c>
      <c r="V12" s="148">
        <v>4</v>
      </c>
    </row>
    <row r="13" spans="1:22" ht="13.5" customHeight="1" thickBot="1">
      <c r="A13" s="184"/>
      <c r="B13" s="186"/>
      <c r="C13" s="188"/>
      <c r="D13" s="190"/>
      <c r="E13" s="133"/>
      <c r="F13" s="25"/>
      <c r="G13" s="76" t="s">
        <v>80</v>
      </c>
      <c r="H13" s="77"/>
      <c r="I13" s="129"/>
      <c r="J13" s="154"/>
      <c r="K13" s="147"/>
      <c r="L13" s="144"/>
      <c r="M13" s="150"/>
      <c r="N13" s="143"/>
      <c r="O13" s="152"/>
      <c r="P13" s="141"/>
      <c r="Q13" s="73"/>
      <c r="R13" s="68"/>
      <c r="S13" s="78"/>
      <c r="T13" s="70"/>
      <c r="U13" s="128"/>
      <c r="V13" s="148"/>
    </row>
    <row r="14" spans="1:22" ht="13.5" customHeight="1" thickBot="1">
      <c r="A14" s="19" t="s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147"/>
      <c r="L14" s="144">
        <v>1</v>
      </c>
      <c r="M14" s="155" t="str">
        <f>VLOOKUP(L14,'пр.взвешивания'!B1:H25,2,FALSE)</f>
        <v>ЛУКЬЯНЧУК Оксана Юрьевна</v>
      </c>
      <c r="N14" s="156" t="str">
        <f>VLOOKUP(L14,'пр.взвешивания'!B1:G76,3,FALSE)</f>
        <v>14.09.93 мс</v>
      </c>
      <c r="O14" s="151" t="str">
        <f>VLOOKUP(L14,'пр.взвешивания'!B1:H47,4,FALSE)</f>
        <v>ДВФО,ДВФУ</v>
      </c>
      <c r="P14" s="132" t="str">
        <f>VLOOKUP(L14,'пр.взвешивания'!B1:H43,5,FALSE)</f>
        <v>Приморский край</v>
      </c>
      <c r="Q14" s="16">
        <v>0</v>
      </c>
      <c r="R14" s="18">
        <v>0</v>
      </c>
      <c r="S14" s="42">
        <v>4</v>
      </c>
      <c r="T14" s="78"/>
      <c r="U14" s="128">
        <f>SUM(Q14:T14)</f>
        <v>4</v>
      </c>
      <c r="V14" s="148">
        <v>3</v>
      </c>
    </row>
    <row r="15" spans="1:22" ht="13.5" customHeight="1" thickBot="1">
      <c r="A15" s="205">
        <v>4</v>
      </c>
      <c r="B15" s="191" t="str">
        <f>VLOOKUP(A15,'пр.взвешивания'!B1:H38,2,FALSE)</f>
        <v>БЕЛЫХ Анастасия Олеговна</v>
      </c>
      <c r="C15" s="193" t="str">
        <f>VLOOKUP(A15,'пр.взвешивания'!B1:H38,3,FALSE)</f>
        <v>25.07 92  кмс</v>
      </c>
      <c r="D15" s="193" t="str">
        <f>VLOOKUP(B15,'пр.взвешивания'!C1:I38,3,FALSE)</f>
        <v>ПФО,СГПИ</v>
      </c>
      <c r="E15" s="138" t="str">
        <f>VLOOKUP(A15,'пр.взвешивания'!B1:H38,5,FALSE)</f>
        <v>Пермский, Соликамск</v>
      </c>
      <c r="F15" s="65"/>
      <c r="G15" s="20">
        <v>4</v>
      </c>
      <c r="H15" s="32"/>
      <c r="I15" s="200">
        <f>SUM(G15:H15)</f>
        <v>4</v>
      </c>
      <c r="J15" s="178">
        <v>1</v>
      </c>
      <c r="K15" s="147"/>
      <c r="L15" s="145"/>
      <c r="M15" s="127"/>
      <c r="N15" s="157"/>
      <c r="O15" s="158"/>
      <c r="P15" s="159"/>
      <c r="Q15" s="79"/>
      <c r="R15" s="80"/>
      <c r="S15" s="81" t="s">
        <v>84</v>
      </c>
      <c r="T15" s="82"/>
      <c r="U15" s="129"/>
      <c r="V15" s="154"/>
    </row>
    <row r="16" spans="1:22" ht="13.5" customHeight="1" thickBot="1">
      <c r="A16" s="205"/>
      <c r="B16" s="192"/>
      <c r="C16" s="194"/>
      <c r="D16" s="194"/>
      <c r="E16" s="139"/>
      <c r="F16" s="21"/>
      <c r="G16" s="22" t="s">
        <v>78</v>
      </c>
      <c r="H16" s="32"/>
      <c r="I16" s="201"/>
      <c r="J16" s="199"/>
      <c r="K16" s="147"/>
      <c r="L16" s="19" t="s">
        <v>9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3.5" customHeight="1">
      <c r="A17" s="208">
        <v>5</v>
      </c>
      <c r="B17" s="185" t="str">
        <f>VLOOKUP(A17,'пр.взвешивания'!B1:H40,2,FALSE)</f>
        <v>ТУМАНОВА Екатерина Андреевна</v>
      </c>
      <c r="C17" s="187" t="str">
        <f>VLOOKUP(A17,'пр.взвешивания'!B1:H40,3,FALSE)</f>
        <v>19.11.92 кмс</v>
      </c>
      <c r="D17" s="209" t="str">
        <f>VLOOKUP(A17,'пр.взвешивания'!B1:H61,4,FALSE)</f>
        <v>МОС,РГУФКСМиТ</v>
      </c>
      <c r="E17" s="132" t="str">
        <f>VLOOKUP(A17,'пр.взвешивания'!B1:H40,5,FALSE)</f>
        <v>Москва</v>
      </c>
      <c r="F17" s="23">
        <v>0</v>
      </c>
      <c r="G17" s="24"/>
      <c r="H17" s="32"/>
      <c r="I17" s="128">
        <f>SUM(G17:H17)</f>
        <v>0</v>
      </c>
      <c r="J17" s="131">
        <v>2</v>
      </c>
      <c r="K17" s="147"/>
      <c r="L17" s="165">
        <v>6</v>
      </c>
      <c r="M17" s="125" t="str">
        <f>VLOOKUP(L17,'пр.взвешивания'!B1:H28,2,FALSE)</f>
        <v>АЛИЕВА Диана Владиславовна</v>
      </c>
      <c r="N17" s="166" t="str">
        <f>VLOOKUP(L17,'пр.взвешивания'!B1:G79,3,FALSE)</f>
        <v>02.11.89 мсмк</v>
      </c>
      <c r="O17" s="168" t="str">
        <f>VLOOKUP(L17,'пр.взвешивания'!B1:H50,4,FALSE)</f>
        <v>МОС,РГАУ МСХА</v>
      </c>
      <c r="P17" s="138" t="str">
        <f>VLOOKUP(L17,'пр.взвешивания'!B1:H46,5,FALSE)</f>
        <v>Москва</v>
      </c>
      <c r="Q17" s="36"/>
      <c r="R17" s="37">
        <v>0</v>
      </c>
      <c r="S17" s="38">
        <v>0</v>
      </c>
      <c r="T17" s="15">
        <v>3</v>
      </c>
      <c r="U17" s="137">
        <f>SUM(Q17:T17)</f>
        <v>3</v>
      </c>
      <c r="V17" s="130">
        <v>4</v>
      </c>
    </row>
    <row r="18" spans="1:22" ht="13.5" customHeight="1" thickBot="1">
      <c r="A18" s="184"/>
      <c r="B18" s="186"/>
      <c r="C18" s="188"/>
      <c r="D18" s="210"/>
      <c r="E18" s="133"/>
      <c r="F18" s="25"/>
      <c r="G18" s="26"/>
      <c r="H18" s="32"/>
      <c r="I18" s="129"/>
      <c r="J18" s="136"/>
      <c r="K18" s="30"/>
      <c r="L18" s="146"/>
      <c r="M18" s="126"/>
      <c r="N18" s="167"/>
      <c r="O18" s="152"/>
      <c r="P18" s="140"/>
      <c r="Q18" s="67"/>
      <c r="R18" s="68"/>
      <c r="S18" s="69"/>
      <c r="T18" s="70"/>
      <c r="U18" s="128"/>
      <c r="V18" s="131"/>
    </row>
    <row r="19" spans="1:22" ht="13.5" customHeight="1" thickBot="1">
      <c r="A19" s="2" t="s">
        <v>16</v>
      </c>
      <c r="B19" s="7"/>
      <c r="C19" s="7"/>
      <c r="D19" s="2"/>
      <c r="E19" s="2"/>
      <c r="F19" s="7"/>
      <c r="G19" s="7"/>
      <c r="H19" s="61"/>
      <c r="I19" s="61"/>
      <c r="J19" s="61"/>
      <c r="K19" s="83"/>
      <c r="L19" s="146">
        <v>10</v>
      </c>
      <c r="M19" s="149" t="str">
        <f>VLOOKUP(L19,'пр.взвешивания'!B1:H30,2,FALSE)</f>
        <v>ХРАМЦОВА Кристина Валерьевна</v>
      </c>
      <c r="N19" s="142" t="str">
        <f>VLOOKUP(L19,'пр.взвешивания'!B1:G81,3,FALSE)</f>
        <v>21.05.92 мс</v>
      </c>
      <c r="O19" s="151" t="str">
        <f>VLOOKUP(L19,'пр.взвешивания'!B1:H52,4,FALSE)</f>
        <v>ЦФО,ФУ ПРФ</v>
      </c>
      <c r="P19" s="123" t="str">
        <f>VLOOKUP(L19,'пр.взвешивания'!B1:H48,5,FALSE)</f>
        <v>Московская,Дзержинский</v>
      </c>
      <c r="Q19" s="16">
        <v>4</v>
      </c>
      <c r="R19" s="39"/>
      <c r="S19" s="40">
        <v>3</v>
      </c>
      <c r="T19" s="18">
        <v>3</v>
      </c>
      <c r="U19" s="128">
        <f>SUM(Q19:T19)</f>
        <v>10</v>
      </c>
      <c r="V19" s="131">
        <v>1</v>
      </c>
    </row>
    <row r="20" spans="1:22" ht="13.5" customHeight="1" thickBot="1">
      <c r="A20" s="169" t="s">
        <v>0</v>
      </c>
      <c r="B20" s="169" t="s">
        <v>4</v>
      </c>
      <c r="C20" s="169" t="s">
        <v>5</v>
      </c>
      <c r="D20" s="110" t="s">
        <v>76</v>
      </c>
      <c r="E20" s="111"/>
      <c r="F20" s="171" t="s">
        <v>6</v>
      </c>
      <c r="G20" s="172"/>
      <c r="H20" s="172"/>
      <c r="I20" s="169" t="s">
        <v>7</v>
      </c>
      <c r="J20" s="169" t="s">
        <v>8</v>
      </c>
      <c r="K20" s="30"/>
      <c r="L20" s="146"/>
      <c r="M20" s="150"/>
      <c r="N20" s="143"/>
      <c r="O20" s="175"/>
      <c r="P20" s="135"/>
      <c r="Q20" s="73" t="s">
        <v>82</v>
      </c>
      <c r="R20" s="74"/>
      <c r="S20" s="68"/>
      <c r="T20" s="70"/>
      <c r="U20" s="128"/>
      <c r="V20" s="131"/>
    </row>
    <row r="21" spans="1:22" ht="13.5" customHeight="1" thickBot="1">
      <c r="A21" s="170"/>
      <c r="B21" s="170"/>
      <c r="C21" s="170"/>
      <c r="D21" s="112"/>
      <c r="E21" s="113"/>
      <c r="F21" s="3">
        <v>1</v>
      </c>
      <c r="G21" s="4">
        <v>2</v>
      </c>
      <c r="H21" s="5">
        <v>3</v>
      </c>
      <c r="I21" s="173"/>
      <c r="J21" s="174"/>
      <c r="K21" s="30"/>
      <c r="L21" s="144">
        <v>9</v>
      </c>
      <c r="M21" s="149" t="str">
        <f>VLOOKUP(L21,'пр.взвешивания'!B1:H32,2,FALSE)</f>
        <v>БИККУЖИНА Алия Минихановна</v>
      </c>
      <c r="N21" s="142" t="str">
        <f>VLOOKUP(L21,'пр.взвешивания'!B1:G83,3,FALSE)</f>
        <v>08.01.92 мс</v>
      </c>
      <c r="O21" s="151" t="str">
        <f>VLOOKUP(L21,'пр.взвешивания'!B1:H54,4,FALSE)</f>
        <v>ПФО,ОГПУ</v>
      </c>
      <c r="P21" s="123" t="str">
        <f>VLOOKUP(L21,'пр.взвешивания'!B1:H50,5,FALSE)</f>
        <v>Оренбургская Кувандык МО</v>
      </c>
      <c r="Q21" s="41">
        <v>4</v>
      </c>
      <c r="R21" s="42">
        <v>0</v>
      </c>
      <c r="S21" s="43"/>
      <c r="T21" s="44">
        <v>0</v>
      </c>
      <c r="U21" s="128">
        <f>SUM(Q21:T21)</f>
        <v>4</v>
      </c>
      <c r="V21" s="148">
        <v>3</v>
      </c>
    </row>
    <row r="22" spans="1:22" ht="13.5" customHeight="1">
      <c r="A22" s="165">
        <v>6</v>
      </c>
      <c r="B22" s="191" t="str">
        <f>VLOOKUP(A22,'пр.взвешивания'!B2:H45,2,FALSE)</f>
        <v>АЛИЕВА Диана Владиславовна</v>
      </c>
      <c r="C22" s="193" t="str">
        <f>VLOOKUP(A22,'пр.взвешивания'!B2:H45,3,FALSE)</f>
        <v>02.11.89 мсмк</v>
      </c>
      <c r="D22" s="195" t="str">
        <f>VLOOKUP(A22,'пр.взвешивания'!B2:H66,4,FALSE)</f>
        <v>МОС,РГАУ МСХА</v>
      </c>
      <c r="E22" s="138" t="str">
        <f>VLOOKUP(A22,'пр.взвешивания'!B2:H45,5,FALSE)</f>
        <v>Москва</v>
      </c>
      <c r="F22" s="65"/>
      <c r="G22" s="15">
        <v>4</v>
      </c>
      <c r="H22" s="15">
        <v>3</v>
      </c>
      <c r="I22" s="137">
        <f>SUM(G22:H22)</f>
        <v>7</v>
      </c>
      <c r="J22" s="204">
        <v>1</v>
      </c>
      <c r="K22" s="7"/>
      <c r="L22" s="144"/>
      <c r="M22" s="150"/>
      <c r="N22" s="143"/>
      <c r="O22" s="152"/>
      <c r="P22" s="153"/>
      <c r="Q22" s="73" t="s">
        <v>82</v>
      </c>
      <c r="R22" s="68"/>
      <c r="S22" s="78"/>
      <c r="T22" s="70"/>
      <c r="U22" s="128"/>
      <c r="V22" s="148"/>
    </row>
    <row r="23" spans="1:22" ht="12.75">
      <c r="A23" s="146"/>
      <c r="B23" s="192"/>
      <c r="C23" s="194"/>
      <c r="D23" s="196"/>
      <c r="E23" s="139"/>
      <c r="F23" s="21"/>
      <c r="G23" s="66" t="s">
        <v>79</v>
      </c>
      <c r="H23" s="66"/>
      <c r="I23" s="128"/>
      <c r="J23" s="131"/>
      <c r="K23" s="7"/>
      <c r="L23" s="144">
        <v>8</v>
      </c>
      <c r="M23" s="155" t="str">
        <f>VLOOKUP(L23,'пр.взвешивания'!B1:H34,2,FALSE)</f>
        <v>МИТИНА Ольга Александровна</v>
      </c>
      <c r="N23" s="156" t="str">
        <f>VLOOKUP(L23,'пр.взвешивания'!B1:G85,3,FALSE)</f>
        <v>08.07.94 мс</v>
      </c>
      <c r="O23" s="151" t="str">
        <f>VLOOKUP(L23,'пр.взвешивания'!B1:H56,4,FALSE)</f>
        <v>ДВФО,ВГУЭС</v>
      </c>
      <c r="P23" s="123" t="str">
        <f>VLOOKUP(L23,'пр.взвешивания'!B1:H52,5,FALSE)</f>
        <v>Приморский край</v>
      </c>
      <c r="Q23" s="16">
        <v>1</v>
      </c>
      <c r="R23" s="18">
        <v>0</v>
      </c>
      <c r="S23" s="42">
        <v>3</v>
      </c>
      <c r="T23" s="78"/>
      <c r="U23" s="128">
        <f>SUM(Q23:T23)</f>
        <v>4</v>
      </c>
      <c r="V23" s="148">
        <v>2</v>
      </c>
    </row>
    <row r="24" spans="1:22" ht="13.5" thickBot="1">
      <c r="A24" s="146">
        <v>7</v>
      </c>
      <c r="B24" s="185" t="str">
        <f>VLOOKUP(A24,'пр.взвешивания'!B2:H47,2,FALSE)</f>
        <v>АСАДОВА Айнура Вахидовна</v>
      </c>
      <c r="C24" s="187" t="str">
        <f>VLOOKUP(A24,'пр.взвешивания'!B2:H47,3,FALSE)</f>
        <v>20.08.90 мс</v>
      </c>
      <c r="D24" s="189" t="str">
        <f>VLOOKUP(A24,'пр.взвешивания'!B2:H68,4,FALSE)</f>
        <v>СФО,АГАО</v>
      </c>
      <c r="E24" s="123" t="str">
        <f>VLOOKUP(A24,'пр.взвешивания'!B2:H47,5,FALSE)</f>
        <v>Бийск,Алтайский край</v>
      </c>
      <c r="F24" s="16">
        <v>0</v>
      </c>
      <c r="G24" s="17"/>
      <c r="H24" s="18">
        <v>1</v>
      </c>
      <c r="I24" s="128">
        <f>SUM(G24:H24)</f>
        <v>1</v>
      </c>
      <c r="J24" s="131">
        <v>3</v>
      </c>
      <c r="K24" s="7"/>
      <c r="L24" s="145"/>
      <c r="M24" s="127"/>
      <c r="N24" s="157"/>
      <c r="O24" s="158"/>
      <c r="P24" s="124"/>
      <c r="Q24" s="79"/>
      <c r="R24" s="80"/>
      <c r="S24" s="81"/>
      <c r="T24" s="82"/>
      <c r="U24" s="129"/>
      <c r="V24" s="154"/>
    </row>
    <row r="25" spans="1:22" ht="13.5" thickBot="1">
      <c r="A25" s="146"/>
      <c r="B25" s="203"/>
      <c r="C25" s="206"/>
      <c r="D25" s="207"/>
      <c r="E25" s="135"/>
      <c r="F25" s="71"/>
      <c r="G25" s="72"/>
      <c r="H25" s="66"/>
      <c r="I25" s="128"/>
      <c r="J25" s="131"/>
      <c r="K25" s="7"/>
      <c r="L25" s="7"/>
      <c r="M25" s="30" t="s">
        <v>10</v>
      </c>
      <c r="N25" s="7"/>
      <c r="O25" s="7"/>
      <c r="P25" s="7"/>
      <c r="Q25" s="7"/>
      <c r="R25" s="30" t="s">
        <v>11</v>
      </c>
      <c r="S25" s="7"/>
      <c r="T25" s="7"/>
      <c r="U25" s="7"/>
      <c r="V25" s="7"/>
    </row>
    <row r="26" spans="1:22" ht="13.5" thickBot="1">
      <c r="A26" s="146">
        <v>8</v>
      </c>
      <c r="B26" s="197" t="str">
        <f>VLOOKUP(A26,'пр.взвешивания'!B2:H49,2,FALSE)</f>
        <v>МИТИНА Ольга Александровна</v>
      </c>
      <c r="C26" s="198" t="str">
        <f>VLOOKUP(A26,'пр.взвешивания'!B2:H49,3,FALSE)</f>
        <v>08.07.94 мс</v>
      </c>
      <c r="D26" s="189" t="str">
        <f>VLOOKUP(A26,'пр.взвешивания'!B2:H70,4,FALSE)</f>
        <v>ДВФО,ВГУЭС</v>
      </c>
      <c r="E26" s="132" t="str">
        <f>VLOOKUP(A26,'пр.взвешивания'!B2:H49,5,FALSE)</f>
        <v>Приморский край</v>
      </c>
      <c r="F26" s="16">
        <v>1</v>
      </c>
      <c r="G26" s="18">
        <v>3</v>
      </c>
      <c r="H26" s="75"/>
      <c r="I26" s="128">
        <f>SUM(F26:H26)</f>
        <v>4</v>
      </c>
      <c r="J26" s="148">
        <v>2</v>
      </c>
      <c r="K26" s="7"/>
      <c r="L26" s="178">
        <v>3</v>
      </c>
      <c r="M26" s="125" t="str">
        <f>VLOOKUP(L26,'пр.взвешивания'!B1:H37,2,FALSE)</f>
        <v>ВАЛОВА Анастасия Владимировна</v>
      </c>
      <c r="N26" s="125" t="str">
        <f>VLOOKUP(M26,'пр.взвешивания'!C1:I37,2,FALSE)</f>
        <v>25.10.90 мс</v>
      </c>
      <c r="O26" s="125" t="str">
        <f>VLOOKUP(N26,'пр.взвешивания'!D1:J37,2,FALSE)</f>
        <v>МОС,МГАФК</v>
      </c>
      <c r="P26" s="125" t="str">
        <f>VLOOKUP(O26,'пр.взвешивания'!E1:K37,2,FALSE)</f>
        <v>Москва</v>
      </c>
      <c r="Q26" s="84"/>
      <c r="R26" s="84"/>
      <c r="S26" s="84"/>
      <c r="T26" s="7"/>
      <c r="U26" s="7"/>
      <c r="V26" s="7"/>
    </row>
    <row r="27" spans="1:22" ht="13.5" thickBot="1">
      <c r="A27" s="184"/>
      <c r="B27" s="186"/>
      <c r="C27" s="188"/>
      <c r="D27" s="190"/>
      <c r="E27" s="133"/>
      <c r="F27" s="25"/>
      <c r="G27" s="76"/>
      <c r="H27" s="77"/>
      <c r="I27" s="129"/>
      <c r="J27" s="154"/>
      <c r="K27" s="7"/>
      <c r="L27" s="199"/>
      <c r="M27" s="126"/>
      <c r="N27" s="126"/>
      <c r="O27" s="126"/>
      <c r="P27" s="126"/>
      <c r="Q27" s="14">
        <v>3</v>
      </c>
      <c r="R27" s="84"/>
      <c r="S27" s="84"/>
      <c r="T27" s="7"/>
      <c r="U27" s="7"/>
      <c r="V27" s="7"/>
    </row>
    <row r="28" spans="1:22" ht="16.5" thickBot="1">
      <c r="A28" s="19" t="s">
        <v>17</v>
      </c>
      <c r="B28" s="30"/>
      <c r="C28" s="30"/>
      <c r="D28" s="30"/>
      <c r="E28" s="30"/>
      <c r="F28" s="7"/>
      <c r="G28" s="7"/>
      <c r="H28" s="7"/>
      <c r="I28" s="7"/>
      <c r="J28" s="7"/>
      <c r="K28" s="7"/>
      <c r="L28" s="212">
        <v>8</v>
      </c>
      <c r="M28" s="125" t="str">
        <f>VLOOKUP(L28,'пр.взвешивания'!B3:H39,2,FALSE)</f>
        <v>МИТИНА Ольга Александровна</v>
      </c>
      <c r="N28" s="142" t="str">
        <f>VLOOKUP(L28,'пр.взвешивания'!B1:G90,3,FALSE)</f>
        <v>08.07.94 мс</v>
      </c>
      <c r="O28" s="125" t="str">
        <f>VLOOKUP(N28,'пр.взвешивания'!D3:J39,2,FALSE)</f>
        <v>ДВФО,ВГУЭС</v>
      </c>
      <c r="P28" s="125" t="str">
        <f>VLOOKUP(O28,'пр.взвешивания'!E3:K39,2,FALSE)</f>
        <v>Приморский край</v>
      </c>
      <c r="Q28" s="85" t="s">
        <v>85</v>
      </c>
      <c r="R28" s="86"/>
      <c r="S28" s="84"/>
      <c r="T28" s="7"/>
      <c r="U28" s="7"/>
      <c r="V28" s="7"/>
    </row>
    <row r="29" spans="1:22" ht="13.5" thickBot="1">
      <c r="A29" s="165">
        <v>9</v>
      </c>
      <c r="B29" s="191" t="str">
        <f>VLOOKUP(A29,'пр.взвешивания'!B2:H52,2,FALSE)</f>
        <v>БИККУЖИНА Алия Минихановна</v>
      </c>
      <c r="C29" s="193" t="str">
        <f>VLOOKUP(A29,'пр.взвешивания'!B2:H52,3,FALSE)</f>
        <v>08.01.92 мс</v>
      </c>
      <c r="D29" s="195" t="str">
        <f>VLOOKUP(A29,'пр.взвешивания'!B2:H73,4,FALSE)</f>
        <v>ПФО,ОГПУ</v>
      </c>
      <c r="E29" s="134" t="str">
        <f>VLOOKUP(A29,'пр.взвешивания'!B2:H52,5,FALSE)</f>
        <v>Оренбургская Кувандык МО</v>
      </c>
      <c r="F29" s="65"/>
      <c r="G29" s="20">
        <v>0</v>
      </c>
      <c r="H29" s="32"/>
      <c r="I29" s="137">
        <f>SUM(G29:H29)</f>
        <v>0</v>
      </c>
      <c r="J29" s="130">
        <v>2</v>
      </c>
      <c r="K29" s="7"/>
      <c r="L29" s="213"/>
      <c r="M29" s="126"/>
      <c r="N29" s="167"/>
      <c r="O29" s="126"/>
      <c r="P29" s="126"/>
      <c r="Q29" s="84"/>
      <c r="R29" s="87"/>
      <c r="S29" s="12">
        <v>3</v>
      </c>
      <c r="T29" s="30"/>
      <c r="U29" s="30"/>
      <c r="V29" s="30"/>
    </row>
    <row r="30" spans="1:22" ht="15" customHeight="1" thickBot="1">
      <c r="A30" s="146"/>
      <c r="B30" s="192"/>
      <c r="C30" s="194"/>
      <c r="D30" s="196"/>
      <c r="E30" s="135"/>
      <c r="F30" s="21"/>
      <c r="G30" s="22"/>
      <c r="H30" s="32"/>
      <c r="I30" s="128"/>
      <c r="J30" s="131"/>
      <c r="K30" s="7"/>
      <c r="L30" s="178">
        <v>10</v>
      </c>
      <c r="M30" s="214" t="str">
        <f>VLOOKUP(L30,'пр.взвешивания'!B1:H41,2,FALSE)</f>
        <v>ХРАМЦОВА Кристина Валерьевна</v>
      </c>
      <c r="N30" s="166" t="str">
        <f>VLOOKUP(L30,'пр.взвешивания'!B1:G92,3,FALSE)</f>
        <v>21.05.92 мс</v>
      </c>
      <c r="O30" s="125" t="str">
        <f>VLOOKUP(N30,'пр.взвешивания'!D5:J41,2,FALSE)</f>
        <v>ЦФО,ФУ ПРФ</v>
      </c>
      <c r="P30" s="125" t="str">
        <f>VLOOKUP(O30,'пр.взвешивания'!E5:K41,2,FALSE)</f>
        <v>Московская,Дзержинский</v>
      </c>
      <c r="Q30" s="84"/>
      <c r="R30" s="87"/>
      <c r="S30" s="88" t="s">
        <v>85</v>
      </c>
      <c r="T30" s="30"/>
      <c r="U30" s="30"/>
      <c r="V30" s="30"/>
    </row>
    <row r="31" spans="1:23" ht="13.5" customHeight="1" thickBot="1">
      <c r="A31" s="146">
        <v>10</v>
      </c>
      <c r="B31" s="185" t="str">
        <f>VLOOKUP(A31,'пр.взвешивания'!B2:H54,2,FALSE)</f>
        <v>ХРАМЦОВА Кристина Валерьевна</v>
      </c>
      <c r="C31" s="187" t="str">
        <f>VLOOKUP(A31,'пр.взвешивания'!B2:H54,3,FALSE)</f>
        <v>21.05.92 мс</v>
      </c>
      <c r="D31" s="189" t="str">
        <f>VLOOKUP(A31,'пр.взвешивания'!B2:H75,4,FALSE)</f>
        <v>ЦФО,ФУ ПРФ</v>
      </c>
      <c r="E31" s="123" t="str">
        <f>VLOOKUP(A31,'пр.взвешивания'!B2:H54,5,FALSE)</f>
        <v>Московская,Дзержинский</v>
      </c>
      <c r="F31" s="23">
        <v>3</v>
      </c>
      <c r="G31" s="24"/>
      <c r="H31" s="32"/>
      <c r="I31" s="128">
        <f>SUM(F31:H31)</f>
        <v>3</v>
      </c>
      <c r="J31" s="131">
        <v>1</v>
      </c>
      <c r="K31" s="7"/>
      <c r="L31" s="199"/>
      <c r="M31" s="215"/>
      <c r="N31" s="143"/>
      <c r="O31" s="126"/>
      <c r="P31" s="126"/>
      <c r="Q31" s="14">
        <v>4</v>
      </c>
      <c r="R31" s="89"/>
      <c r="S31" s="84"/>
      <c r="T31" s="30"/>
      <c r="U31" s="30"/>
      <c r="V31" s="30"/>
      <c r="W31" s="6"/>
    </row>
    <row r="32" spans="1:23" ht="16.5" thickBot="1">
      <c r="A32" s="184"/>
      <c r="B32" s="186"/>
      <c r="C32" s="188"/>
      <c r="D32" s="190"/>
      <c r="E32" s="124"/>
      <c r="F32" s="25"/>
      <c r="G32" s="26"/>
      <c r="H32" s="32"/>
      <c r="I32" s="129"/>
      <c r="J32" s="136"/>
      <c r="K32" s="7"/>
      <c r="L32" s="144">
        <v>4</v>
      </c>
      <c r="M32" s="155" t="str">
        <f>VLOOKUP(L32,'пр.взвешивания'!B1:H43,2,FALSE)</f>
        <v>БЕЛЫХ Анастасия Олеговна</v>
      </c>
      <c r="N32" s="156" t="str">
        <f>VLOOKUP(L32,'пр.взвешивания'!B1:G94,3,FALSE)</f>
        <v>25.07 92  кмс</v>
      </c>
      <c r="O32" s="125" t="str">
        <f>VLOOKUP(N32,'пр.взвешивания'!D7:J43,2,FALSE)</f>
        <v>ПФО,СГПИ</v>
      </c>
      <c r="P32" s="125" t="str">
        <f>VLOOKUP(O32,'пр.взвешивания'!E7:K43,2,FALSE)</f>
        <v>Пермский, Соликамск</v>
      </c>
      <c r="Q32" s="94" t="s">
        <v>86</v>
      </c>
      <c r="R32" s="84"/>
      <c r="S32" s="84"/>
      <c r="T32" s="30"/>
      <c r="U32" s="7"/>
      <c r="V32" s="29"/>
      <c r="W32" s="7"/>
    </row>
    <row r="33" spans="1:23" ht="16.5" thickBo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45"/>
      <c r="M33" s="127"/>
      <c r="N33" s="157"/>
      <c r="O33" s="127"/>
      <c r="P33" s="127"/>
      <c r="Q33" s="84"/>
      <c r="R33" s="84"/>
      <c r="S33" s="84"/>
      <c r="T33" s="30"/>
      <c r="U33" s="29"/>
      <c r="V33" s="29"/>
      <c r="W33" s="7"/>
    </row>
    <row r="34" spans="1:23" ht="12.75" customHeight="1">
      <c r="A34" s="63"/>
      <c r="B34" s="63"/>
      <c r="C34" s="63"/>
      <c r="D34" s="63"/>
      <c r="E34" s="63"/>
      <c r="F34" s="63"/>
      <c r="G34" s="211" t="str">
        <f>'[1]реквизиты'!$G$7</f>
        <v>А.А.Лебедев</v>
      </c>
      <c r="H34" s="211"/>
      <c r="I34" s="211"/>
      <c r="J34" s="90"/>
      <c r="K34" s="91"/>
      <c r="L34" s="90"/>
      <c r="M34" s="90"/>
      <c r="N34" s="90"/>
      <c r="O34" s="90"/>
      <c r="P34" s="90"/>
      <c r="Q34" s="90"/>
      <c r="R34" s="90"/>
      <c r="S34" s="90"/>
      <c r="T34" s="211" t="str">
        <f>'[1]реквизиты'!$G$9</f>
        <v>С.М.Трескин</v>
      </c>
      <c r="U34" s="211"/>
      <c r="V34" s="211"/>
      <c r="W34" s="11"/>
    </row>
    <row r="35" spans="1:23" ht="15.75" customHeight="1">
      <c r="A35" s="28" t="str">
        <f>HYPERLINK('[1]реквизиты'!$A$6)</f>
        <v>Гл. судья, судья МК</v>
      </c>
      <c r="B35" s="11"/>
      <c r="C35" s="11"/>
      <c r="D35" s="11"/>
      <c r="E35" s="11"/>
      <c r="F35" s="32"/>
      <c r="G35" s="211"/>
      <c r="H35" s="211"/>
      <c r="I35" s="211"/>
      <c r="J35" s="90"/>
      <c r="K35" s="90"/>
      <c r="L35" s="28" t="str">
        <f>HYPERLINK('[2]реквизиты'!$A$22)</f>
        <v>Гл. секретарь, судья МК</v>
      </c>
      <c r="M35" s="11"/>
      <c r="N35" s="11"/>
      <c r="O35" s="11"/>
      <c r="P35" s="11"/>
      <c r="Q35" s="11"/>
      <c r="R35" s="11"/>
      <c r="S35" s="11"/>
      <c r="T35" s="211"/>
      <c r="U35" s="211"/>
      <c r="V35" s="211"/>
      <c r="W35" s="7"/>
    </row>
    <row r="36" spans="1:23" ht="12.75">
      <c r="A36" s="90"/>
      <c r="B36" s="90"/>
      <c r="C36" s="90"/>
      <c r="D36" s="90"/>
      <c r="E36" s="90"/>
      <c r="F36" s="90"/>
      <c r="G36" s="92" t="str">
        <f>'[1]реквизиты'!$G$8</f>
        <v>/г.Москва/</v>
      </c>
      <c r="H36" s="5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93" t="str">
        <f>'[1]реквизиты'!$G$10</f>
        <v>/г. Бийск/</v>
      </c>
      <c r="U36" s="58"/>
      <c r="V36" s="31"/>
      <c r="W36" s="11"/>
    </row>
    <row r="38" ht="12.75">
      <c r="F38" s="27"/>
    </row>
    <row r="39" spans="12:23" ht="12.75">
      <c r="L39" s="13"/>
      <c r="M39" s="13"/>
      <c r="N39" s="13"/>
      <c r="O39" s="13"/>
      <c r="P39" s="13"/>
      <c r="Q39" s="13"/>
      <c r="R39" s="13"/>
      <c r="S39" s="13"/>
      <c r="T39" s="13"/>
      <c r="U39" s="32"/>
      <c r="V39" s="32"/>
      <c r="W39" s="11"/>
    </row>
    <row r="40" spans="7:22" ht="12.75">
      <c r="G40" s="2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10" ht="12.75">
      <c r="A41" s="9"/>
      <c r="B41" s="9"/>
      <c r="C41" s="9"/>
      <c r="D41" s="6"/>
      <c r="E41" s="6"/>
      <c r="F41" s="13"/>
      <c r="G41" s="13"/>
      <c r="H41" s="6"/>
      <c r="I41" s="6"/>
      <c r="J41" s="6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</sheetData>
  <sheetProtection/>
  <mergeCells count="180">
    <mergeCell ref="N28:N29"/>
    <mergeCell ref="O28:O29"/>
    <mergeCell ref="G34:I35"/>
    <mergeCell ref="T34:V35"/>
    <mergeCell ref="L28:L29"/>
    <mergeCell ref="M28:M29"/>
    <mergeCell ref="M32:M33"/>
    <mergeCell ref="N32:N33"/>
    <mergeCell ref="O32:O33"/>
    <mergeCell ref="M30:M31"/>
    <mergeCell ref="I12:I13"/>
    <mergeCell ref="E15:E16"/>
    <mergeCell ref="E12:E13"/>
    <mergeCell ref="I8:I9"/>
    <mergeCell ref="J8:J9"/>
    <mergeCell ref="C10:C11"/>
    <mergeCell ref="J10:J11"/>
    <mergeCell ref="I10:I11"/>
    <mergeCell ref="D10:D11"/>
    <mergeCell ref="E10:E11"/>
    <mergeCell ref="A17:A18"/>
    <mergeCell ref="B17:B18"/>
    <mergeCell ref="C17:C18"/>
    <mergeCell ref="D17:D18"/>
    <mergeCell ref="A10:A11"/>
    <mergeCell ref="B10:B11"/>
    <mergeCell ref="A12:A13"/>
    <mergeCell ref="B12:B13"/>
    <mergeCell ref="C12:C13"/>
    <mergeCell ref="D12:D13"/>
    <mergeCell ref="B15:B16"/>
    <mergeCell ref="C15:C16"/>
    <mergeCell ref="L32:L33"/>
    <mergeCell ref="L30:L31"/>
    <mergeCell ref="B22:B23"/>
    <mergeCell ref="C22:C23"/>
    <mergeCell ref="D22:D23"/>
    <mergeCell ref="C24:C25"/>
    <mergeCell ref="D24:D25"/>
    <mergeCell ref="N30:N31"/>
    <mergeCell ref="O30:O31"/>
    <mergeCell ref="A8:A9"/>
    <mergeCell ref="B8:B9"/>
    <mergeCell ref="C8:C9"/>
    <mergeCell ref="A24:A25"/>
    <mergeCell ref="B24:B25"/>
    <mergeCell ref="I22:I23"/>
    <mergeCell ref="J22:J23"/>
    <mergeCell ref="A22:A23"/>
    <mergeCell ref="D15:D16"/>
    <mergeCell ref="I15:I16"/>
    <mergeCell ref="J6:J7"/>
    <mergeCell ref="H5:J5"/>
    <mergeCell ref="A6:A7"/>
    <mergeCell ref="B6:B7"/>
    <mergeCell ref="C6:C7"/>
    <mergeCell ref="F6:H6"/>
    <mergeCell ref="I6:I7"/>
    <mergeCell ref="A15:A16"/>
    <mergeCell ref="K8:K9"/>
    <mergeCell ref="K10:K11"/>
    <mergeCell ref="K12:K13"/>
    <mergeCell ref="K14:K15"/>
    <mergeCell ref="J17:J18"/>
    <mergeCell ref="J15:J16"/>
    <mergeCell ref="J12:J13"/>
    <mergeCell ref="D8:D9"/>
    <mergeCell ref="J26:J27"/>
    <mergeCell ref="O26:O27"/>
    <mergeCell ref="N26:N27"/>
    <mergeCell ref="M26:M27"/>
    <mergeCell ref="L26:L27"/>
    <mergeCell ref="L12:L13"/>
    <mergeCell ref="M12:M13"/>
    <mergeCell ref="L14:L15"/>
    <mergeCell ref="C29:C30"/>
    <mergeCell ref="D29:D30"/>
    <mergeCell ref="A26:A27"/>
    <mergeCell ref="B26:B27"/>
    <mergeCell ref="C26:C27"/>
    <mergeCell ref="D26:D27"/>
    <mergeCell ref="M14:M15"/>
    <mergeCell ref="A31:A32"/>
    <mergeCell ref="B31:B32"/>
    <mergeCell ref="C31:C32"/>
    <mergeCell ref="D31:D32"/>
    <mergeCell ref="A29:A30"/>
    <mergeCell ref="B29:B30"/>
    <mergeCell ref="M17:M18"/>
    <mergeCell ref="E24:E25"/>
    <mergeCell ref="A20:A21"/>
    <mergeCell ref="L10:L11"/>
    <mergeCell ref="M10:M11"/>
    <mergeCell ref="O10:O11"/>
    <mergeCell ref="U10:U11"/>
    <mergeCell ref="N6:N7"/>
    <mergeCell ref="Q6:T6"/>
    <mergeCell ref="U6:U7"/>
    <mergeCell ref="L6:L7"/>
    <mergeCell ref="M6:M7"/>
    <mergeCell ref="U12:U13"/>
    <mergeCell ref="V12:V13"/>
    <mergeCell ref="V10:V11"/>
    <mergeCell ref="V6:V7"/>
    <mergeCell ref="L8:L9"/>
    <mergeCell ref="M8:M9"/>
    <mergeCell ref="N8:N9"/>
    <mergeCell ref="O8:O9"/>
    <mergeCell ref="U8:U9"/>
    <mergeCell ref="V8:V9"/>
    <mergeCell ref="J20:J21"/>
    <mergeCell ref="V19:V20"/>
    <mergeCell ref="M19:M20"/>
    <mergeCell ref="N19:N20"/>
    <mergeCell ref="O19:O20"/>
    <mergeCell ref="U19:U20"/>
    <mergeCell ref="P19:P20"/>
    <mergeCell ref="B20:B21"/>
    <mergeCell ref="E17:E18"/>
    <mergeCell ref="D20:E21"/>
    <mergeCell ref="I17:I18"/>
    <mergeCell ref="F20:H20"/>
    <mergeCell ref="I20:I21"/>
    <mergeCell ref="C20:C21"/>
    <mergeCell ref="A1:V1"/>
    <mergeCell ref="A2:V2"/>
    <mergeCell ref="A4:V4"/>
    <mergeCell ref="S5:V5"/>
    <mergeCell ref="D3:P3"/>
    <mergeCell ref="L17:L18"/>
    <mergeCell ref="N17:N18"/>
    <mergeCell ref="O17:O18"/>
    <mergeCell ref="N12:N13"/>
    <mergeCell ref="O12:O13"/>
    <mergeCell ref="V17:V18"/>
    <mergeCell ref="N14:N15"/>
    <mergeCell ref="O14:O15"/>
    <mergeCell ref="P17:P18"/>
    <mergeCell ref="V14:V15"/>
    <mergeCell ref="P14:P15"/>
    <mergeCell ref="V21:V22"/>
    <mergeCell ref="M21:M22"/>
    <mergeCell ref="N21:N22"/>
    <mergeCell ref="O21:O22"/>
    <mergeCell ref="P21:P22"/>
    <mergeCell ref="V23:V24"/>
    <mergeCell ref="M23:M24"/>
    <mergeCell ref="N23:N24"/>
    <mergeCell ref="O23:O24"/>
    <mergeCell ref="U23:U24"/>
    <mergeCell ref="I24:I25"/>
    <mergeCell ref="J24:J25"/>
    <mergeCell ref="U14:U15"/>
    <mergeCell ref="N10:N11"/>
    <mergeCell ref="U21:U22"/>
    <mergeCell ref="U17:U18"/>
    <mergeCell ref="L23:L24"/>
    <mergeCell ref="L21:L22"/>
    <mergeCell ref="L19:L20"/>
    <mergeCell ref="K16:K17"/>
    <mergeCell ref="J31:J32"/>
    <mergeCell ref="I29:I30"/>
    <mergeCell ref="O6:P7"/>
    <mergeCell ref="D6:E7"/>
    <mergeCell ref="E8:E9"/>
    <mergeCell ref="E22:E23"/>
    <mergeCell ref="P23:P24"/>
    <mergeCell ref="P8:P9"/>
    <mergeCell ref="P10:P11"/>
    <mergeCell ref="P12:P13"/>
    <mergeCell ref="E31:E32"/>
    <mergeCell ref="P26:P27"/>
    <mergeCell ref="P28:P29"/>
    <mergeCell ref="P30:P31"/>
    <mergeCell ref="P32:P33"/>
    <mergeCell ref="I31:I32"/>
    <mergeCell ref="J29:J30"/>
    <mergeCell ref="I26:I27"/>
    <mergeCell ref="E26:E27"/>
    <mergeCell ref="E29:E30"/>
  </mergeCells>
  <printOptions horizontalCentered="1" verticalCentered="1"/>
  <pageMargins left="0" right="0" top="0.7874015748031497" bottom="0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tabSelected="1" zoomScalePageLayoutView="0" workbookViewId="0" topLeftCell="A1">
      <selection activeCell="F14" sqref="F14:F15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2.421875" style="0" customWidth="1"/>
    <col min="8" max="8" width="15.421875" style="0" customWidth="1"/>
  </cols>
  <sheetData>
    <row r="1" spans="1:8" ht="27.75" customHeight="1" thickBot="1">
      <c r="A1" s="236" t="s">
        <v>13</v>
      </c>
      <c r="B1" s="236"/>
      <c r="C1" s="236"/>
      <c r="D1" s="236"/>
      <c r="E1" s="236"/>
      <c r="F1" s="236"/>
      <c r="G1" s="236"/>
      <c r="H1" s="236"/>
    </row>
    <row r="2" spans="2:8" ht="32.25" customHeight="1" thickBot="1">
      <c r="B2" s="237" t="s">
        <v>23</v>
      </c>
      <c r="C2" s="237"/>
      <c r="D2" s="238" t="str">
        <f>'[1]реквизиты'!$A$2</f>
        <v>Всероссийские соревнования среди студентов по самбо (женщины).</v>
      </c>
      <c r="E2" s="239"/>
      <c r="F2" s="239"/>
      <c r="G2" s="239"/>
      <c r="H2" s="240"/>
    </row>
    <row r="3" spans="2:8" ht="24.75" customHeight="1" thickBot="1">
      <c r="B3" s="56"/>
      <c r="C3" s="241" t="str">
        <f>'[1]реквизиты'!$A$3</f>
        <v>21-25 января 2013г.      г.Ярославль</v>
      </c>
      <c r="D3" s="241"/>
      <c r="E3" s="57"/>
      <c r="G3" s="242" t="s">
        <v>75</v>
      </c>
      <c r="H3" s="242"/>
    </row>
    <row r="4" spans="1:8" ht="12.75" customHeight="1">
      <c r="A4" s="216" t="s">
        <v>24</v>
      </c>
      <c r="B4" s="243" t="s">
        <v>0</v>
      </c>
      <c r="C4" s="216" t="s">
        <v>4</v>
      </c>
      <c r="D4" s="216" t="s">
        <v>1</v>
      </c>
      <c r="E4" s="110" t="s">
        <v>76</v>
      </c>
      <c r="F4" s="111"/>
      <c r="G4" s="216" t="s">
        <v>2</v>
      </c>
      <c r="H4" s="216" t="s">
        <v>3</v>
      </c>
    </row>
    <row r="5" spans="1:8" ht="13.5" thickBot="1">
      <c r="A5" s="107"/>
      <c r="B5" s="244"/>
      <c r="C5" s="107"/>
      <c r="D5" s="107"/>
      <c r="E5" s="112"/>
      <c r="F5" s="113"/>
      <c r="G5" s="107"/>
      <c r="H5" s="107"/>
    </row>
    <row r="6" spans="1:8" ht="12.75">
      <c r="A6" s="108">
        <v>1</v>
      </c>
      <c r="B6" s="232">
        <v>1</v>
      </c>
      <c r="C6" s="226" t="s">
        <v>28</v>
      </c>
      <c r="D6" s="234" t="s">
        <v>29</v>
      </c>
      <c r="E6" s="230" t="s">
        <v>30</v>
      </c>
      <c r="F6" s="224" t="s">
        <v>31</v>
      </c>
      <c r="G6" s="217"/>
      <c r="H6" s="226" t="s">
        <v>32</v>
      </c>
    </row>
    <row r="7" spans="1:8" ht="12.75">
      <c r="A7" s="108"/>
      <c r="B7" s="232"/>
      <c r="C7" s="233"/>
      <c r="D7" s="227"/>
      <c r="E7" s="231"/>
      <c r="F7" s="225"/>
      <c r="G7" s="218"/>
      <c r="H7" s="227"/>
    </row>
    <row r="8" spans="1:8" ht="12.75">
      <c r="A8" s="108">
        <v>2</v>
      </c>
      <c r="B8" s="232">
        <v>2</v>
      </c>
      <c r="C8" s="226" t="s">
        <v>33</v>
      </c>
      <c r="D8" s="234" t="s">
        <v>34</v>
      </c>
      <c r="E8" s="230" t="s">
        <v>35</v>
      </c>
      <c r="F8" s="224" t="s">
        <v>36</v>
      </c>
      <c r="G8" s="217"/>
      <c r="H8" s="226" t="s">
        <v>37</v>
      </c>
    </row>
    <row r="9" spans="1:8" ht="12.75">
      <c r="A9" s="108"/>
      <c r="B9" s="232"/>
      <c r="C9" s="233"/>
      <c r="D9" s="227"/>
      <c r="E9" s="231"/>
      <c r="F9" s="225"/>
      <c r="G9" s="218"/>
      <c r="H9" s="227"/>
    </row>
    <row r="10" spans="1:8" ht="12.75">
      <c r="A10" s="108">
        <v>3</v>
      </c>
      <c r="B10" s="232">
        <v>3</v>
      </c>
      <c r="C10" s="226" t="s">
        <v>38</v>
      </c>
      <c r="D10" s="234" t="s">
        <v>39</v>
      </c>
      <c r="E10" s="230" t="s">
        <v>40</v>
      </c>
      <c r="F10" s="224" t="s">
        <v>41</v>
      </c>
      <c r="G10" s="217"/>
      <c r="H10" s="226" t="s">
        <v>42</v>
      </c>
    </row>
    <row r="11" spans="1:8" ht="12.75">
      <c r="A11" s="108"/>
      <c r="B11" s="232"/>
      <c r="C11" s="233"/>
      <c r="D11" s="227"/>
      <c r="E11" s="231"/>
      <c r="F11" s="225"/>
      <c r="G11" s="218"/>
      <c r="H11" s="227"/>
    </row>
    <row r="12" spans="1:8" ht="12.75">
      <c r="A12" s="108">
        <v>4</v>
      </c>
      <c r="B12" s="235">
        <v>4</v>
      </c>
      <c r="C12" s="222" t="s">
        <v>43</v>
      </c>
      <c r="D12" s="228" t="s">
        <v>44</v>
      </c>
      <c r="E12" s="230" t="s">
        <v>45</v>
      </c>
      <c r="F12" s="249" t="s">
        <v>83</v>
      </c>
      <c r="G12" s="228" t="s">
        <v>46</v>
      </c>
      <c r="H12" s="222" t="s">
        <v>47</v>
      </c>
    </row>
    <row r="13" spans="1:8" ht="12.75">
      <c r="A13" s="108"/>
      <c r="B13" s="235"/>
      <c r="C13" s="223"/>
      <c r="D13" s="219"/>
      <c r="E13" s="251"/>
      <c r="F13" s="250"/>
      <c r="G13" s="229"/>
      <c r="H13" s="223"/>
    </row>
    <row r="14" spans="1:8" ht="12.75">
      <c r="A14" s="108">
        <v>5</v>
      </c>
      <c r="B14" s="235">
        <v>5</v>
      </c>
      <c r="C14" s="245" t="s">
        <v>48</v>
      </c>
      <c r="D14" s="247" t="s">
        <v>49</v>
      </c>
      <c r="E14" s="230" t="s">
        <v>50</v>
      </c>
      <c r="F14" s="252" t="s">
        <v>41</v>
      </c>
      <c r="G14" s="247"/>
      <c r="H14" s="226" t="s">
        <v>51</v>
      </c>
    </row>
    <row r="15" spans="1:8" ht="12.75">
      <c r="A15" s="108"/>
      <c r="B15" s="235"/>
      <c r="C15" s="246"/>
      <c r="D15" s="248"/>
      <c r="E15" s="231"/>
      <c r="F15" s="253"/>
      <c r="G15" s="248"/>
      <c r="H15" s="227"/>
    </row>
    <row r="16" spans="1:8" ht="12.75">
      <c r="A16" s="108">
        <v>6</v>
      </c>
      <c r="B16" s="232">
        <v>6</v>
      </c>
      <c r="C16" s="226" t="s">
        <v>52</v>
      </c>
      <c r="D16" s="234" t="s">
        <v>53</v>
      </c>
      <c r="E16" s="230" t="s">
        <v>54</v>
      </c>
      <c r="F16" s="224" t="s">
        <v>41</v>
      </c>
      <c r="G16" s="217"/>
      <c r="H16" s="226" t="s">
        <v>55</v>
      </c>
    </row>
    <row r="17" spans="1:8" ht="12.75">
      <c r="A17" s="108"/>
      <c r="B17" s="232"/>
      <c r="C17" s="233"/>
      <c r="D17" s="227"/>
      <c r="E17" s="231"/>
      <c r="F17" s="225"/>
      <c r="G17" s="218"/>
      <c r="H17" s="227"/>
    </row>
    <row r="18" spans="1:8" ht="12.75">
      <c r="A18" s="108">
        <v>7</v>
      </c>
      <c r="B18" s="235">
        <v>7</v>
      </c>
      <c r="C18" s="222" t="s">
        <v>56</v>
      </c>
      <c r="D18" s="228" t="s">
        <v>57</v>
      </c>
      <c r="E18" s="230" t="s">
        <v>58</v>
      </c>
      <c r="F18" s="224" t="s">
        <v>59</v>
      </c>
      <c r="G18" s="228"/>
      <c r="H18" s="222" t="s">
        <v>60</v>
      </c>
    </row>
    <row r="19" spans="1:8" ht="12.75">
      <c r="A19" s="108"/>
      <c r="B19" s="235"/>
      <c r="C19" s="223"/>
      <c r="D19" s="229"/>
      <c r="E19" s="231"/>
      <c r="F19" s="225"/>
      <c r="G19" s="229"/>
      <c r="H19" s="223"/>
    </row>
    <row r="20" spans="1:8" ht="12.75">
      <c r="A20" s="108">
        <v>8</v>
      </c>
      <c r="B20" s="235">
        <v>8</v>
      </c>
      <c r="C20" s="226" t="s">
        <v>61</v>
      </c>
      <c r="D20" s="234" t="s">
        <v>62</v>
      </c>
      <c r="E20" s="230" t="s">
        <v>63</v>
      </c>
      <c r="F20" s="224" t="s">
        <v>31</v>
      </c>
      <c r="G20" s="217"/>
      <c r="H20" s="226" t="s">
        <v>32</v>
      </c>
    </row>
    <row r="21" spans="1:8" ht="12.75">
      <c r="A21" s="108"/>
      <c r="B21" s="235"/>
      <c r="C21" s="233"/>
      <c r="D21" s="227"/>
      <c r="E21" s="231"/>
      <c r="F21" s="225"/>
      <c r="G21" s="218"/>
      <c r="H21" s="227"/>
    </row>
    <row r="22" spans="1:8" ht="12.75">
      <c r="A22" s="108">
        <v>9</v>
      </c>
      <c r="B22" s="232">
        <v>9</v>
      </c>
      <c r="C22" s="222" t="s">
        <v>64</v>
      </c>
      <c r="D22" s="228" t="s">
        <v>65</v>
      </c>
      <c r="E22" s="230" t="s">
        <v>66</v>
      </c>
      <c r="F22" s="249" t="s">
        <v>67</v>
      </c>
      <c r="G22" s="228" t="s">
        <v>68</v>
      </c>
      <c r="H22" s="222" t="s">
        <v>69</v>
      </c>
    </row>
    <row r="23" spans="1:8" ht="12.75">
      <c r="A23" s="108"/>
      <c r="B23" s="232"/>
      <c r="C23" s="223"/>
      <c r="D23" s="219"/>
      <c r="E23" s="251"/>
      <c r="F23" s="250"/>
      <c r="G23" s="229"/>
      <c r="H23" s="223"/>
    </row>
    <row r="24" spans="1:8" ht="12.75">
      <c r="A24" s="108">
        <v>10</v>
      </c>
      <c r="B24" s="232">
        <v>10</v>
      </c>
      <c r="C24" s="222" t="s">
        <v>70</v>
      </c>
      <c r="D24" s="228" t="s">
        <v>71</v>
      </c>
      <c r="E24" s="230" t="s">
        <v>72</v>
      </c>
      <c r="F24" s="224" t="s">
        <v>73</v>
      </c>
      <c r="G24" s="228"/>
      <c r="H24" s="222" t="s">
        <v>74</v>
      </c>
    </row>
    <row r="25" spans="1:8" ht="12.75">
      <c r="A25" s="108"/>
      <c r="B25" s="232"/>
      <c r="C25" s="223"/>
      <c r="D25" s="229"/>
      <c r="E25" s="231"/>
      <c r="F25" s="225"/>
      <c r="G25" s="229"/>
      <c r="H25" s="223"/>
    </row>
    <row r="26" spans="1:8" ht="12.75">
      <c r="A26" s="220"/>
      <c r="B26" s="220"/>
      <c r="C26" s="220"/>
      <c r="D26" s="220"/>
      <c r="E26" s="220"/>
      <c r="F26" s="220"/>
      <c r="G26" s="220"/>
      <c r="H26" s="220"/>
    </row>
    <row r="27" spans="1:8" ht="12.75">
      <c r="A27" s="220"/>
      <c r="B27" s="220"/>
      <c r="C27" s="220"/>
      <c r="D27" s="220"/>
      <c r="E27" s="220"/>
      <c r="F27" s="220"/>
      <c r="G27" s="220"/>
      <c r="H27" s="220"/>
    </row>
    <row r="28" spans="1:8" ht="12.75">
      <c r="A28" s="220"/>
      <c r="B28" s="220"/>
      <c r="C28" s="220"/>
      <c r="D28" s="220"/>
      <c r="E28" s="220"/>
      <c r="F28" s="220"/>
      <c r="G28" s="221"/>
      <c r="H28" s="220"/>
    </row>
    <row r="29" spans="1:8" ht="12.75">
      <c r="A29" s="220"/>
      <c r="B29" s="220"/>
      <c r="C29" s="220"/>
      <c r="D29" s="220"/>
      <c r="E29" s="220"/>
      <c r="F29" s="220"/>
      <c r="G29" s="221"/>
      <c r="H29" s="220"/>
    </row>
    <row r="30" spans="1:8" ht="12.75">
      <c r="A30" s="220"/>
      <c r="B30" s="220"/>
      <c r="C30" s="220"/>
      <c r="D30" s="220"/>
      <c r="E30" s="220"/>
      <c r="F30" s="220"/>
      <c r="G30" s="220"/>
      <c r="H30" s="220"/>
    </row>
    <row r="31" spans="1:8" ht="12.75">
      <c r="A31" s="220"/>
      <c r="B31" s="220"/>
      <c r="C31" s="220"/>
      <c r="D31" s="220"/>
      <c r="E31" s="220"/>
      <c r="F31" s="220"/>
      <c r="G31" s="220"/>
      <c r="H31" s="220"/>
    </row>
  </sheetData>
  <sheetProtection/>
  <mergeCells count="116">
    <mergeCell ref="G24:G25"/>
    <mergeCell ref="A22:A23"/>
    <mergeCell ref="B22:B23"/>
    <mergeCell ref="C22:C23"/>
    <mergeCell ref="D22:D23"/>
    <mergeCell ref="B24:B25"/>
    <mergeCell ref="C24:C25"/>
    <mergeCell ref="D24:D25"/>
    <mergeCell ref="E22:E23"/>
    <mergeCell ref="E12:E13"/>
    <mergeCell ref="F12:F13"/>
    <mergeCell ref="G12:G13"/>
    <mergeCell ref="E14:E15"/>
    <mergeCell ref="F14:F15"/>
    <mergeCell ref="G14:G15"/>
    <mergeCell ref="B14:B15"/>
    <mergeCell ref="C14:C15"/>
    <mergeCell ref="D14:D15"/>
    <mergeCell ref="A16:A17"/>
    <mergeCell ref="E24:E25"/>
    <mergeCell ref="F22:F23"/>
    <mergeCell ref="E16:E17"/>
    <mergeCell ref="F24:F25"/>
    <mergeCell ref="A8:A9"/>
    <mergeCell ref="B8:B9"/>
    <mergeCell ref="C8:C9"/>
    <mergeCell ref="D8:D9"/>
    <mergeCell ref="G18:G19"/>
    <mergeCell ref="A12:A13"/>
    <mergeCell ref="B12:B13"/>
    <mergeCell ref="C12:C13"/>
    <mergeCell ref="D12:D13"/>
    <mergeCell ref="A14:A15"/>
    <mergeCell ref="H4:H5"/>
    <mergeCell ref="H6:H7"/>
    <mergeCell ref="E6:E7"/>
    <mergeCell ref="A6:A7"/>
    <mergeCell ref="B6:B7"/>
    <mergeCell ref="C6:C7"/>
    <mergeCell ref="D6:D7"/>
    <mergeCell ref="E8:E9"/>
    <mergeCell ref="F8:F9"/>
    <mergeCell ref="G8:G9"/>
    <mergeCell ref="E10:E11"/>
    <mergeCell ref="E4:F5"/>
    <mergeCell ref="A4:A5"/>
    <mergeCell ref="A10:A11"/>
    <mergeCell ref="B10:B11"/>
    <mergeCell ref="C10:C11"/>
    <mergeCell ref="D10:D11"/>
    <mergeCell ref="A1:H1"/>
    <mergeCell ref="B2:C2"/>
    <mergeCell ref="D2:H2"/>
    <mergeCell ref="C3:D3"/>
    <mergeCell ref="G3:H3"/>
    <mergeCell ref="G10:G11"/>
    <mergeCell ref="B4:B5"/>
    <mergeCell ref="C4:C5"/>
    <mergeCell ref="D4:D5"/>
    <mergeCell ref="G4:G5"/>
    <mergeCell ref="B16:B17"/>
    <mergeCell ref="C16:C17"/>
    <mergeCell ref="D16:D17"/>
    <mergeCell ref="A20:A21"/>
    <mergeCell ref="B20:B21"/>
    <mergeCell ref="C20:C21"/>
    <mergeCell ref="D20:D21"/>
    <mergeCell ref="A18:A19"/>
    <mergeCell ref="B18:B19"/>
    <mergeCell ref="C18:C19"/>
    <mergeCell ref="D18:D19"/>
    <mergeCell ref="F6:F7"/>
    <mergeCell ref="G6:G7"/>
    <mergeCell ref="E20:E21"/>
    <mergeCell ref="F20:F21"/>
    <mergeCell ref="G20:G21"/>
    <mergeCell ref="E18:E19"/>
    <mergeCell ref="F18:F19"/>
    <mergeCell ref="F16:F17"/>
    <mergeCell ref="G16:G17"/>
    <mergeCell ref="F10:F11"/>
    <mergeCell ref="H24:H25"/>
    <mergeCell ref="A24:A25"/>
    <mergeCell ref="H8:H9"/>
    <mergeCell ref="H10:H11"/>
    <mergeCell ref="H12:H13"/>
    <mergeCell ref="H14:H15"/>
    <mergeCell ref="H16:H17"/>
    <mergeCell ref="H18:H19"/>
    <mergeCell ref="H20:H21"/>
    <mergeCell ref="A26:A27"/>
    <mergeCell ref="B26:B27"/>
    <mergeCell ref="C26:C27"/>
    <mergeCell ref="D26:D27"/>
    <mergeCell ref="H22:H23"/>
    <mergeCell ref="E26:E27"/>
    <mergeCell ref="F26:F27"/>
    <mergeCell ref="G26:G27"/>
    <mergeCell ref="H26:H27"/>
    <mergeCell ref="G22:G23"/>
    <mergeCell ref="G30:G31"/>
    <mergeCell ref="H30:H31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2013-01-24T11:00:37Z</cp:lastPrinted>
  <dcterms:created xsi:type="dcterms:W3CDTF">1996-10-08T23:32:33Z</dcterms:created>
  <dcterms:modified xsi:type="dcterms:W3CDTF">2013-01-25T10:21:58Z</dcterms:modified>
  <cp:category/>
  <cp:version/>
  <cp:contentType/>
  <cp:contentStatus/>
</cp:coreProperties>
</file>