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пр.хода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<sst xmlns="http://schemas.openxmlformats.org/spreadsheetml/2006/main" count="124" uniqueCount="89">
  <si>
    <t>№ п/ж</t>
  </si>
  <si>
    <t>Дата рожд., разряд</t>
  </si>
  <si>
    <t>№ карточки</t>
  </si>
  <si>
    <t>Тренер</t>
  </si>
  <si>
    <t>Ф.И.О.</t>
  </si>
  <si>
    <t>Д. р., разряд</t>
  </si>
  <si>
    <t>круги</t>
  </si>
  <si>
    <t>очки</t>
  </si>
  <si>
    <t>место</t>
  </si>
  <si>
    <t>Б</t>
  </si>
  <si>
    <t>ПОЛУФИНАЛ</t>
  </si>
  <si>
    <t>ФИНАЛ</t>
  </si>
  <si>
    <t xml:space="preserve">ПРОТОКОЛ ХОДА СОРЕВНОВАНИЙ       </t>
  </si>
  <si>
    <t>ВСЕРОССИЙСКАЯ ФЕДЕРАЦИЯ САМБО</t>
  </si>
  <si>
    <t>А2</t>
  </si>
  <si>
    <t>А1</t>
  </si>
  <si>
    <t>Б1</t>
  </si>
  <si>
    <t>Б2</t>
  </si>
  <si>
    <t>ИТОГОВЫЙ ПРОТОКОЛ</t>
  </si>
  <si>
    <t>Занятое место</t>
  </si>
  <si>
    <t>1</t>
  </si>
  <si>
    <t>2</t>
  </si>
  <si>
    <t>3</t>
  </si>
  <si>
    <t>Протокол взвешивания</t>
  </si>
  <si>
    <t>№ п\п</t>
  </si>
  <si>
    <t>5-6</t>
  </si>
  <si>
    <t>7-8</t>
  </si>
  <si>
    <t>9-10</t>
  </si>
  <si>
    <t>САКУН Анастасия Михайловна</t>
  </si>
  <si>
    <t>08.03.94 1 раз</t>
  </si>
  <si>
    <t>С.П.СПТУРП</t>
  </si>
  <si>
    <t>С.Петербург</t>
  </si>
  <si>
    <t>Петров СП РахлинМА</t>
  </si>
  <si>
    <t>ПОЛЯКОВА Яна Валерьевна</t>
  </si>
  <si>
    <t>19.08.91 кмс</t>
  </si>
  <si>
    <t>ЦФО ,Яргу</t>
  </si>
  <si>
    <t>Ярославская ,Ярославль</t>
  </si>
  <si>
    <t>Скуднов ВС</t>
  </si>
  <si>
    <t>СИНЕРОВА Инга Яновна</t>
  </si>
  <si>
    <t>07.90.91 мс</t>
  </si>
  <si>
    <t>МОС,МГАФК</t>
  </si>
  <si>
    <t>Москва</t>
  </si>
  <si>
    <t>Абульханов АН Шмаков ОВ</t>
  </si>
  <si>
    <t>ЕВДОКИМОВА Дарья Павловна</t>
  </si>
  <si>
    <t>13.03.94 2 арз</t>
  </si>
  <si>
    <t>МОС,РГАУ МСХА</t>
  </si>
  <si>
    <t>Ханбабаев РК Ходырев АН</t>
  </si>
  <si>
    <t xml:space="preserve">КОВЯЗИНА Анастасия Владимировна </t>
  </si>
  <si>
    <t>05.09.87 мс</t>
  </si>
  <si>
    <t>Казань,р.Татарстан</t>
  </si>
  <si>
    <t>ДАВТЯН Джульетта Михайловна</t>
  </si>
  <si>
    <t>24.06.88 мс</t>
  </si>
  <si>
    <t>МОС,МГУ ПС</t>
  </si>
  <si>
    <t xml:space="preserve">Москва </t>
  </si>
  <si>
    <t>Жихарев ДВ</t>
  </si>
  <si>
    <t>ГАЙНУТДИНОВА Лилия Мубараховна</t>
  </si>
  <si>
    <t>28.08.91 кмс</t>
  </si>
  <si>
    <t>ПФО ,КГЭУ</t>
  </si>
  <si>
    <t>Шарипов РР Хамидуллина ГФ</t>
  </si>
  <si>
    <t>КАРПОВА Дарья Валерьевна</t>
  </si>
  <si>
    <t>17.11.89 мс</t>
  </si>
  <si>
    <t>ДВФО,ДГАФК</t>
  </si>
  <si>
    <t>Россибишвили ГМ</t>
  </si>
  <si>
    <t>ПОНОМАРЁВА Мария Александровна</t>
  </si>
  <si>
    <t>27.09.89 мс</t>
  </si>
  <si>
    <t>С.П.НМСУ "Горный"</t>
  </si>
  <si>
    <t>Волков А.В.</t>
  </si>
  <si>
    <t>АСЛАНОВА Эльпида Дмитриевна</t>
  </si>
  <si>
    <t>19.12.91 мс</t>
  </si>
  <si>
    <t>ЮФО,РГСУ</t>
  </si>
  <si>
    <t>Анапа,Краснодарский край</t>
  </si>
  <si>
    <t>Дмитриев АВ</t>
  </si>
  <si>
    <t>в.к. св 80   кг</t>
  </si>
  <si>
    <t>Округ,ВУЗ, субъект, город</t>
  </si>
  <si>
    <t>Волобуев СЕ  Сагдиев АВ Мадьяров АР</t>
  </si>
  <si>
    <t>Хабаровский край</t>
  </si>
  <si>
    <t>2.14.</t>
  </si>
  <si>
    <t>2.29.</t>
  </si>
  <si>
    <t>2.49.</t>
  </si>
  <si>
    <t>3.35.</t>
  </si>
  <si>
    <t>1.06.</t>
  </si>
  <si>
    <t>0.59.</t>
  </si>
  <si>
    <t>1.19.</t>
  </si>
  <si>
    <t>3.20.</t>
  </si>
  <si>
    <t>0.00.</t>
  </si>
  <si>
    <t>1.37.</t>
  </si>
  <si>
    <t>4/0</t>
  </si>
  <si>
    <t>3/0</t>
  </si>
  <si>
    <t>ПФО,КГАВМ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</si>
</sst>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 Narrow"/>
      <family val="2"/>
    </font>
    <font>
      <b/>
      <sz val="16"/>
      <color indexed="10"/>
      <name val="CyrillicOld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b/>
      <sz val="14"/>
      <color indexed="10"/>
      <name val="CyrillicOld"/>
      <family val="0"/>
    </font>
    <font>
      <b/>
      <i/>
      <sz val="14"/>
      <name val="BrushScriptUkrain"/>
      <family val="1"/>
    </font>
    <font>
      <b/>
      <sz val="10"/>
      <color indexed="10"/>
      <name val="Arial"/>
      <family val="2"/>
    </font>
    <font>
      <b/>
      <i/>
      <sz val="14"/>
      <color indexed="9"/>
      <name val="BrushScriptUkrain"/>
      <family val="1"/>
    </font>
    <font>
      <sz val="14"/>
      <color indexed="10"/>
      <name val="CyrillicOld"/>
      <family val="0"/>
    </font>
    <font>
      <sz val="10"/>
      <color indexed="10"/>
      <name val="Arial"/>
      <family val="0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42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2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32" borderId="19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0" fillId="32" borderId="21" xfId="0" applyNumberFormat="1" applyFont="1" applyFill="1" applyBorder="1" applyAlignment="1">
      <alignment horizontal="center"/>
    </xf>
    <xf numFmtId="0" fontId="0" fillId="0" borderId="22" xfId="42" applyNumberFormat="1" applyFont="1" applyBorder="1" applyAlignment="1" applyProtection="1">
      <alignment horizontal="center"/>
      <protection/>
    </xf>
    <xf numFmtId="0" fontId="2" fillId="0" borderId="23" xfId="42" applyNumberFormat="1" applyFont="1" applyBorder="1" applyAlignment="1" applyProtection="1">
      <alignment horizontal="center"/>
      <protection/>
    </xf>
    <xf numFmtId="0" fontId="2" fillId="32" borderId="24" xfId="0" applyNumberFormat="1" applyFont="1" applyFill="1" applyBorder="1" applyAlignment="1">
      <alignment horizontal="center"/>
    </xf>
    <xf numFmtId="0" fontId="2" fillId="0" borderId="25" xfId="42" applyNumberFormat="1" applyFont="1" applyBorder="1" applyAlignment="1" applyProtection="1">
      <alignment horizontal="center"/>
      <protection/>
    </xf>
    <xf numFmtId="0" fontId="0" fillId="0" borderId="21" xfId="42" applyNumberFormat="1" applyFont="1" applyBorder="1" applyAlignment="1" applyProtection="1">
      <alignment horizontal="center"/>
      <protection/>
    </xf>
    <xf numFmtId="0" fontId="0" fillId="32" borderId="26" xfId="0" applyNumberFormat="1" applyFont="1" applyFill="1" applyBorder="1" applyAlignment="1">
      <alignment horizontal="center"/>
    </xf>
    <xf numFmtId="0" fontId="0" fillId="32" borderId="27" xfId="0" applyNumberFormat="1" applyFont="1" applyFill="1" applyBorder="1" applyAlignment="1">
      <alignment horizontal="center"/>
    </xf>
    <xf numFmtId="0" fontId="0" fillId="0" borderId="28" xfId="42" applyNumberFormat="1" applyFont="1" applyBorder="1" applyAlignment="1" applyProtection="1">
      <alignment horizontal="center"/>
      <protection/>
    </xf>
    <xf numFmtId="0" fontId="0" fillId="0" borderId="29" xfId="42" applyNumberFormat="1" applyFont="1" applyBorder="1" applyAlignment="1" applyProtection="1">
      <alignment horizontal="center"/>
      <protection/>
    </xf>
    <xf numFmtId="0" fontId="0" fillId="32" borderId="3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2" fillId="0" borderId="31" xfId="42" applyNumberFormat="1" applyFont="1" applyBorder="1" applyAlignment="1" applyProtection="1">
      <alignment horizontal="center"/>
      <protection/>
    </xf>
    <xf numFmtId="0" fontId="0" fillId="32" borderId="21" xfId="0" applyNumberFormat="1" applyFont="1" applyFill="1" applyBorder="1" applyAlignment="1">
      <alignment horizontal="center"/>
    </xf>
    <xf numFmtId="0" fontId="0" fillId="0" borderId="32" xfId="42" applyNumberFormat="1" applyFont="1" applyBorder="1" applyAlignment="1" applyProtection="1">
      <alignment horizontal="center"/>
      <protection/>
    </xf>
    <xf numFmtId="0" fontId="2" fillId="0" borderId="33" xfId="42" applyNumberFormat="1" applyFont="1" applyBorder="1" applyAlignment="1" applyProtection="1">
      <alignment horizontal="center"/>
      <protection/>
    </xf>
    <xf numFmtId="0" fontId="0" fillId="32" borderId="34" xfId="0" applyNumberFormat="1" applyFont="1" applyFill="1" applyBorder="1" applyAlignment="1">
      <alignment horizontal="center"/>
    </xf>
    <xf numFmtId="0" fontId="0" fillId="0" borderId="28" xfId="42" applyNumberFormat="1" applyFont="1" applyBorder="1" applyAlignment="1" applyProtection="1">
      <alignment horizontal="center"/>
      <protection/>
    </xf>
    <xf numFmtId="0" fontId="0" fillId="32" borderId="35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2" fillId="0" borderId="0" xfId="42" applyNumberFormat="1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32" borderId="19" xfId="0" applyNumberFormat="1" applyFont="1" applyFill="1" applyBorder="1" applyAlignment="1">
      <alignment horizontal="center"/>
    </xf>
    <xf numFmtId="0" fontId="2" fillId="0" borderId="36" xfId="42" applyNumberFormat="1" applyFont="1" applyBorder="1" applyAlignment="1" applyProtection="1">
      <alignment horizontal="center"/>
      <protection/>
    </xf>
    <xf numFmtId="0" fontId="2" fillId="0" borderId="37" xfId="42" applyNumberFormat="1" applyFont="1" applyBorder="1" applyAlignment="1" applyProtection="1">
      <alignment horizontal="center"/>
      <protection/>
    </xf>
    <xf numFmtId="0" fontId="0" fillId="0" borderId="26" xfId="42" applyNumberFormat="1" applyFont="1" applyBorder="1" applyAlignment="1" applyProtection="1">
      <alignment horizontal="center"/>
      <protection/>
    </xf>
    <xf numFmtId="0" fontId="0" fillId="0" borderId="38" xfId="42" applyNumberFormat="1" applyFont="1" applyBorder="1" applyAlignment="1" applyProtection="1">
      <alignment horizontal="center"/>
      <protection/>
    </xf>
    <xf numFmtId="0" fontId="2" fillId="32" borderId="39" xfId="0" applyNumberFormat="1" applyFont="1" applyFill="1" applyBorder="1" applyAlignment="1">
      <alignment horizontal="center"/>
    </xf>
    <xf numFmtId="0" fontId="2" fillId="0" borderId="0" xfId="42" applyNumberFormat="1" applyFont="1" applyBorder="1" applyAlignment="1" applyProtection="1">
      <alignment horizontal="center"/>
      <protection/>
    </xf>
    <xf numFmtId="0" fontId="0" fillId="0" borderId="40" xfId="42" applyNumberFormat="1" applyFont="1" applyBorder="1" applyAlignment="1" applyProtection="1">
      <alignment horizontal="center"/>
      <protection/>
    </xf>
    <xf numFmtId="0" fontId="0" fillId="32" borderId="39" xfId="0" applyNumberFormat="1" applyFont="1" applyFill="1" applyBorder="1" applyAlignment="1">
      <alignment horizontal="center"/>
    </xf>
    <xf numFmtId="0" fontId="2" fillId="0" borderId="33" xfId="42" applyNumberFormat="1" applyFont="1" applyBorder="1" applyAlignment="1" applyProtection="1">
      <alignment horizontal="center"/>
      <protection/>
    </xf>
    <xf numFmtId="0" fontId="2" fillId="0" borderId="24" xfId="42" applyNumberFormat="1" applyFont="1" applyBorder="1" applyAlignment="1" applyProtection="1">
      <alignment horizontal="center"/>
      <protection/>
    </xf>
    <xf numFmtId="0" fontId="2" fillId="32" borderId="27" xfId="0" applyNumberFormat="1" applyFont="1" applyFill="1" applyBorder="1" applyAlignment="1">
      <alignment horizontal="center"/>
    </xf>
    <xf numFmtId="0" fontId="2" fillId="0" borderId="41" xfId="42" applyNumberFormat="1" applyFont="1" applyBorder="1" applyAlignment="1" applyProtection="1">
      <alignment horizontal="center"/>
      <protection/>
    </xf>
    <xf numFmtId="0" fontId="0" fillId="32" borderId="0" xfId="0" applyNumberFormat="1" applyFont="1" applyFill="1" applyBorder="1" applyAlignment="1">
      <alignment horizontal="center"/>
    </xf>
    <xf numFmtId="0" fontId="0" fillId="0" borderId="42" xfId="42" applyNumberFormat="1" applyFont="1" applyBorder="1" applyAlignment="1" applyProtection="1">
      <alignment horizontal="center"/>
      <protection/>
    </xf>
    <xf numFmtId="0" fontId="0" fillId="0" borderId="43" xfId="42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/>
      <protection/>
    </xf>
    <xf numFmtId="0" fontId="3" fillId="0" borderId="0" xfId="0" applyNumberFormat="1" applyFont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5" fillId="4" borderId="44" xfId="42" applyNumberFormat="1" applyFont="1" applyFill="1" applyBorder="1" applyAlignment="1" applyProtection="1">
      <alignment horizontal="center" vertical="center" wrapText="1"/>
      <protection/>
    </xf>
    <xf numFmtId="0" fontId="5" fillId="4" borderId="45" xfId="42" applyNumberFormat="1" applyFont="1" applyFill="1" applyBorder="1" applyAlignment="1" applyProtection="1">
      <alignment horizontal="center" vertical="center" wrapText="1"/>
      <protection/>
    </xf>
    <xf numFmtId="0" fontId="5" fillId="4" borderId="46" xfId="42" applyNumberFormat="1" applyFont="1" applyFill="1" applyBorder="1" applyAlignment="1" applyProtection="1">
      <alignment horizontal="center" vertical="center" wrapText="1"/>
      <protection/>
    </xf>
    <xf numFmtId="0" fontId="15" fillId="33" borderId="44" xfId="42" applyFont="1" applyFill="1" applyBorder="1" applyAlignment="1" applyProtection="1">
      <alignment horizontal="center" vertical="center"/>
      <protection/>
    </xf>
    <xf numFmtId="0" fontId="15" fillId="33" borderId="46" xfId="42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26" xfId="42" applyFont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8" xfId="42" applyNumberFormat="1" applyFont="1" applyBorder="1" applyAlignment="1" applyProtection="1">
      <alignment horizontal="center" vertical="center" wrapText="1"/>
      <protection/>
    </xf>
    <xf numFmtId="0" fontId="7" fillId="0" borderId="15" xfId="0" applyNumberFormat="1" applyFont="1" applyBorder="1" applyAlignment="1">
      <alignment horizontal="center" vertical="center" wrapText="1"/>
    </xf>
    <xf numFmtId="0" fontId="25" fillId="0" borderId="50" xfId="42" applyNumberFormat="1" applyFont="1" applyBorder="1" applyAlignment="1" applyProtection="1">
      <alignment horizontal="left" vertical="center" wrapText="1"/>
      <protection/>
    </xf>
    <xf numFmtId="0" fontId="26" fillId="0" borderId="51" xfId="0" applyNumberFormat="1" applyFont="1" applyBorder="1" applyAlignment="1">
      <alignment horizontal="left" vertical="center" wrapText="1"/>
    </xf>
    <xf numFmtId="0" fontId="10" fillId="0" borderId="0" xfId="42" applyFont="1" applyAlignment="1" applyProtection="1">
      <alignment horizontal="left"/>
      <protection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52" xfId="42" applyNumberFormat="1" applyFont="1" applyBorder="1" applyAlignment="1" applyProtection="1">
      <alignment horizontal="left" vertical="center" wrapText="1"/>
      <protection/>
    </xf>
    <xf numFmtId="0" fontId="7" fillId="0" borderId="53" xfId="0" applyNumberFormat="1" applyFont="1" applyBorder="1" applyAlignment="1">
      <alignment horizontal="left" vertical="center" wrapText="1"/>
    </xf>
    <xf numFmtId="0" fontId="3" fillId="0" borderId="16" xfId="42" applyNumberFormat="1" applyFont="1" applyBorder="1" applyAlignment="1" applyProtection="1">
      <alignment horizontal="center" vertical="center" wrapText="1"/>
      <protection/>
    </xf>
    <xf numFmtId="0" fontId="7" fillId="0" borderId="54" xfId="0" applyNumberFormat="1" applyFont="1" applyBorder="1" applyAlignment="1">
      <alignment horizontal="center" vertical="center" wrapText="1"/>
    </xf>
    <xf numFmtId="0" fontId="3" fillId="0" borderId="55" xfId="42" applyNumberFormat="1" applyFont="1" applyBorder="1" applyAlignment="1" applyProtection="1">
      <alignment horizontal="left" vertical="center" wrapText="1"/>
      <protection/>
    </xf>
    <xf numFmtId="0" fontId="7" fillId="0" borderId="50" xfId="0" applyNumberFormat="1" applyFont="1" applyBorder="1" applyAlignment="1">
      <alignment horizontal="left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0" fillId="0" borderId="58" xfId="42" applyNumberFormat="1" applyFont="1" applyBorder="1" applyAlignment="1" applyProtection="1">
      <alignment horizontal="center" vertical="center" wrapText="1"/>
      <protection/>
    </xf>
    <xf numFmtId="0" fontId="2" fillId="0" borderId="58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59" xfId="42" applyFont="1" applyBorder="1" applyAlignment="1" applyProtection="1">
      <alignment horizontal="center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0" fillId="0" borderId="40" xfId="42" applyNumberFormat="1" applyFont="1" applyBorder="1" applyAlignment="1" applyProtection="1">
      <alignment horizontal="center" vertical="center" wrapText="1"/>
      <protection/>
    </xf>
    <xf numFmtId="0" fontId="2" fillId="0" borderId="60" xfId="0" applyNumberFormat="1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>
      <alignment horizontal="center" vertical="center" wrapText="1"/>
    </xf>
    <xf numFmtId="0" fontId="0" fillId="0" borderId="17" xfId="42" applyFont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2" fillId="0" borderId="61" xfId="0" applyNumberFormat="1" applyFont="1" applyBorder="1" applyAlignment="1">
      <alignment horizontal="center" vertical="center" wrapText="1"/>
    </xf>
    <xf numFmtId="0" fontId="0" fillId="0" borderId="50" xfId="42" applyNumberFormat="1" applyFont="1" applyBorder="1" applyAlignment="1" applyProtection="1">
      <alignment horizontal="left" vertical="center" wrapText="1"/>
      <protection/>
    </xf>
    <xf numFmtId="0" fontId="2" fillId="0" borderId="50" xfId="0" applyNumberFormat="1" applyFont="1" applyBorder="1" applyAlignment="1">
      <alignment horizontal="left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0" fillId="0" borderId="52" xfId="42" applyNumberFormat="1" applyFont="1" applyBorder="1" applyAlignment="1" applyProtection="1">
      <alignment horizontal="left" vertical="center" wrapText="1"/>
      <protection/>
    </xf>
    <xf numFmtId="0" fontId="2" fillId="0" borderId="53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0" fillId="0" borderId="55" xfId="42" applyNumberFormat="1" applyFont="1" applyBorder="1" applyAlignment="1" applyProtection="1">
      <alignment horizontal="left" vertical="center" wrapText="1"/>
      <protection/>
    </xf>
    <xf numFmtId="0" fontId="2" fillId="0" borderId="51" xfId="0" applyNumberFormat="1" applyFont="1" applyBorder="1" applyAlignment="1">
      <alignment horizontal="left" vertical="center" wrapText="1"/>
    </xf>
    <xf numFmtId="0" fontId="0" fillId="0" borderId="63" xfId="42" applyNumberFormat="1" applyFont="1" applyBorder="1" applyAlignment="1" applyProtection="1">
      <alignment horizontal="center" vertical="center" wrapText="1"/>
      <protection/>
    </xf>
    <xf numFmtId="0" fontId="2" fillId="0" borderId="64" xfId="0" applyNumberFormat="1" applyFont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2" fillId="0" borderId="6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3" fillId="0" borderId="65" xfId="42" applyNumberFormat="1" applyFont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3" fillId="0" borderId="50" xfId="42" applyNumberFormat="1" applyFont="1" applyBorder="1" applyAlignment="1" applyProtection="1">
      <alignment horizontal="left" vertical="center" wrapText="1"/>
      <protection/>
    </xf>
    <xf numFmtId="0" fontId="2" fillId="0" borderId="67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6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" fillId="0" borderId="70" xfId="0" applyNumberFormat="1" applyFont="1" applyBorder="1" applyAlignment="1">
      <alignment horizontal="center" vertical="center" wrapText="1"/>
    </xf>
    <xf numFmtId="0" fontId="23" fillId="0" borderId="50" xfId="42" applyNumberFormat="1" applyFont="1" applyBorder="1" applyAlignment="1" applyProtection="1">
      <alignment horizontal="left" vertical="center" wrapText="1"/>
      <protection/>
    </xf>
    <xf numFmtId="0" fontId="24" fillId="0" borderId="50" xfId="0" applyNumberFormat="1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0" fillId="0" borderId="56" xfId="42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15" fillId="33" borderId="45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 wrapText="1"/>
      <protection/>
    </xf>
    <xf numFmtId="0" fontId="0" fillId="0" borderId="68" xfId="42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21" fillId="0" borderId="47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10" fillId="0" borderId="44" xfId="42" applyFont="1" applyBorder="1" applyAlignment="1" applyProtection="1">
      <alignment horizontal="center" vertical="center" wrapText="1"/>
      <protection/>
    </xf>
    <xf numFmtId="0" fontId="10" fillId="0" borderId="45" xfId="42" applyFont="1" applyBorder="1" applyAlignment="1" applyProtection="1">
      <alignment horizontal="center" vertical="center" wrapText="1"/>
      <protection/>
    </xf>
    <xf numFmtId="0" fontId="10" fillId="0" borderId="46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9525</xdr:rowOff>
    </xdr:from>
    <xdr:to>
      <xdr:col>1</xdr:col>
      <xdr:colOff>276225</xdr:colOff>
      <xdr:row>2</xdr:row>
      <xdr:rowOff>276225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190500</xdr:rowOff>
    </xdr:from>
    <xdr:to>
      <xdr:col>1</xdr:col>
      <xdr:colOff>495300</xdr:colOff>
      <xdr:row>2</xdr:row>
      <xdr:rowOff>304800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90</xdr:row>
      <xdr:rowOff>66675</xdr:rowOff>
    </xdr:from>
    <xdr:to>
      <xdr:col>11</xdr:col>
      <xdr:colOff>0</xdr:colOff>
      <xdr:row>95</xdr:row>
      <xdr:rowOff>38100</xdr:rowOff>
    </xdr:to>
    <xdr:pic>
      <xdr:nvPicPr>
        <xdr:cNvPr id="2" name="Picture 9" descr="круг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43550" y="15716250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91</xdr:row>
      <xdr:rowOff>57150</xdr:rowOff>
    </xdr:from>
    <xdr:to>
      <xdr:col>11</xdr:col>
      <xdr:colOff>0</xdr:colOff>
      <xdr:row>96</xdr:row>
      <xdr:rowOff>28575</xdr:rowOff>
    </xdr:to>
    <xdr:pic>
      <xdr:nvPicPr>
        <xdr:cNvPr id="3" name="Picture 10" descr="круг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43550" y="15868650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180975</xdr:colOff>
      <xdr:row>0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285750</xdr:colOff>
      <xdr:row>1</xdr:row>
      <xdr:rowOff>390525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 (женщины).</v>
          </cell>
        </row>
        <row r="3">
          <cell r="A3" t="str">
            <v>21-25 января 2013г.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44"/>
  <sheetViews>
    <sheetView zoomScalePageLayoutView="0" workbookViewId="0" topLeftCell="A9">
      <selection activeCell="A1" sqref="A1:H40"/>
    </sheetView>
  </sheetViews>
  <sheetFormatPr defaultColWidth="9.140625" defaultRowHeight="12.75"/>
  <cols>
    <col min="1" max="2" width="7.28125" style="0" customWidth="1"/>
    <col min="3" max="3" width="26.140625" style="0" customWidth="1"/>
    <col min="5" max="5" width="9.57421875" style="0" customWidth="1"/>
    <col min="6" max="6" width="18.57421875" style="0" customWidth="1"/>
    <col min="8" max="8" width="18.57421875" style="0" customWidth="1"/>
  </cols>
  <sheetData>
    <row r="1" spans="1:8" ht="18">
      <c r="A1" s="96" t="s">
        <v>13</v>
      </c>
      <c r="B1" s="96"/>
      <c r="C1" s="96"/>
      <c r="D1" s="96"/>
      <c r="E1" s="96"/>
      <c r="F1" s="96"/>
      <c r="G1" s="96"/>
      <c r="H1" s="96"/>
    </row>
    <row r="2" spans="1:8" ht="30" customHeight="1" thickBot="1">
      <c r="A2" s="111" t="s">
        <v>18</v>
      </c>
      <c r="B2" s="111"/>
      <c r="C2" s="111"/>
      <c r="D2" s="111"/>
      <c r="E2" s="111"/>
      <c r="F2" s="111"/>
      <c r="G2" s="111"/>
      <c r="H2" s="111"/>
    </row>
    <row r="3" spans="2:9" ht="30" customHeight="1" thickBot="1">
      <c r="B3" s="74"/>
      <c r="C3" s="85" t="str">
        <f>HYPERLINK('[1]реквизиты'!$A$2)</f>
        <v>Всероссийские соревнования среди студентов по самбо (женщины).</v>
      </c>
      <c r="D3" s="86"/>
      <c r="E3" s="86"/>
      <c r="F3" s="86"/>
      <c r="G3" s="87"/>
      <c r="H3" s="75"/>
      <c r="I3" s="1"/>
    </row>
    <row r="4" spans="1:8" ht="20.25" customHeight="1" thickBot="1">
      <c r="A4" s="112" t="str">
        <f>HYPERLINK('[1]реквизиты'!$A$3)</f>
        <v>21-25 января 2013г.      г.Ярославль</v>
      </c>
      <c r="B4" s="112"/>
      <c r="C4" s="112"/>
      <c r="D4" s="112"/>
      <c r="E4" s="112"/>
      <c r="F4" s="112"/>
      <c r="G4" s="112"/>
      <c r="H4" s="112"/>
    </row>
    <row r="5" spans="1:8" ht="24.75" customHeight="1" thickBot="1">
      <c r="A5" s="83"/>
      <c r="B5" s="84"/>
      <c r="C5" s="84"/>
      <c r="D5" s="84"/>
      <c r="E5" s="84"/>
      <c r="G5" s="88" t="str">
        <f>'пр.взвешивания'!G3</f>
        <v>в.к. св 80   кг</v>
      </c>
      <c r="H5" s="89"/>
    </row>
    <row r="6" spans="1:8" ht="12.75" customHeight="1">
      <c r="A6" s="93" t="s">
        <v>19</v>
      </c>
      <c r="B6" s="93" t="s">
        <v>0</v>
      </c>
      <c r="C6" s="93" t="s">
        <v>4</v>
      </c>
      <c r="D6" s="93" t="s">
        <v>1</v>
      </c>
      <c r="E6" s="97" t="s">
        <v>73</v>
      </c>
      <c r="F6" s="98"/>
      <c r="G6" s="92" t="s">
        <v>2</v>
      </c>
      <c r="H6" s="92" t="s">
        <v>3</v>
      </c>
    </row>
    <row r="7" spans="1:8" ht="13.5" thickBot="1">
      <c r="A7" s="93"/>
      <c r="B7" s="93"/>
      <c r="C7" s="93"/>
      <c r="D7" s="93"/>
      <c r="E7" s="99"/>
      <c r="F7" s="100"/>
      <c r="G7" s="93"/>
      <c r="H7" s="93"/>
    </row>
    <row r="8" spans="1:8" ht="12.75">
      <c r="A8" s="101" t="s">
        <v>20</v>
      </c>
      <c r="B8" s="107">
        <v>5</v>
      </c>
      <c r="C8" s="106" t="str">
        <f>VLOOKUP(B8,'пр.взвешивания'!B1:G29,2,FALSE)</f>
        <v>КОВЯЗИНА Анастасия Владимировна </v>
      </c>
      <c r="D8" s="109" t="str">
        <f>VLOOKUP(B8,'пр.взвешивания'!B1:H29,3,FALSE)</f>
        <v>05.09.87 мс</v>
      </c>
      <c r="E8" s="102" t="str">
        <f>VLOOKUP(B8,'пр.взвешивания'!B1:I29,4,FALSE)</f>
        <v>ПФО,КГАВМ</v>
      </c>
      <c r="F8" s="110" t="str">
        <f>VLOOKUP(B8,'пр.взвешивания'!B1:J29,5,FALSE)</f>
        <v>Казань,р.Татарстан</v>
      </c>
      <c r="G8" s="94">
        <f>VLOOKUP(B8,'пр.взвешивания'!B1:K29,6,FALSE)</f>
        <v>0</v>
      </c>
      <c r="H8" s="106" t="str">
        <f>VLOOKUP(B8,'пр.взвешивания'!B1:H25,7,FALSE)</f>
        <v>Волобуев СЕ  Сагдиев АВ Мадьяров АР</v>
      </c>
    </row>
    <row r="9" spans="1:8" ht="12.75">
      <c r="A9" s="101"/>
      <c r="B9" s="108"/>
      <c r="C9" s="106"/>
      <c r="D9" s="109"/>
      <c r="E9" s="103"/>
      <c r="F9" s="105"/>
      <c r="G9" s="94"/>
      <c r="H9" s="106"/>
    </row>
    <row r="10" spans="1:8" ht="12.75">
      <c r="A10" s="101" t="s">
        <v>21</v>
      </c>
      <c r="B10" s="107">
        <v>3</v>
      </c>
      <c r="C10" s="106" t="str">
        <f>VLOOKUP(B10,'пр.взвешивания'!B1:G31,2,FALSE)</f>
        <v>СИНЕРОВА Инга Яновна</v>
      </c>
      <c r="D10" s="109" t="str">
        <f>VLOOKUP(B10,'пр.взвешивания'!B1:H31,3,FALSE)</f>
        <v>07.90.91 мс</v>
      </c>
      <c r="E10" s="102" t="str">
        <f>VLOOKUP(B10,'пр.взвешивания'!B1:I31,4,FALSE)</f>
        <v>МОС,МГАФК</v>
      </c>
      <c r="F10" s="104" t="str">
        <f>VLOOKUP(B10,'пр.взвешивания'!B1:J31,5,FALSE)</f>
        <v>Москва</v>
      </c>
      <c r="G10" s="94">
        <f>VLOOKUP(B10,'пр.взвешивания'!B3:K31,6,FALSE)</f>
        <v>0</v>
      </c>
      <c r="H10" s="106" t="str">
        <f>VLOOKUP(B10,'пр.взвешивания'!B1:H25,7,FALSE)</f>
        <v>Абульханов АН Шмаков ОВ</v>
      </c>
    </row>
    <row r="11" spans="1:8" ht="12.75">
      <c r="A11" s="101"/>
      <c r="B11" s="108"/>
      <c r="C11" s="106"/>
      <c r="D11" s="109"/>
      <c r="E11" s="103"/>
      <c r="F11" s="105"/>
      <c r="G11" s="94"/>
      <c r="H11" s="106"/>
    </row>
    <row r="12" spans="1:8" ht="12.75">
      <c r="A12" s="101" t="s">
        <v>22</v>
      </c>
      <c r="B12" s="107">
        <v>10</v>
      </c>
      <c r="C12" s="106" t="str">
        <f>VLOOKUP(B12,'пр.взвешивания'!B1:G33,2,FALSE)</f>
        <v>АСЛАНОВА Эльпида Дмитриевна</v>
      </c>
      <c r="D12" s="109" t="str">
        <f>VLOOKUP(B12,'пр.взвешивания'!B1:H33,3,FALSE)</f>
        <v>19.12.91 мс</v>
      </c>
      <c r="E12" s="102" t="str">
        <f>VLOOKUP(B12,'пр.взвешивания'!B1:I33,4,FALSE)</f>
        <v>ЮФО,РГСУ</v>
      </c>
      <c r="F12" s="104" t="str">
        <f>VLOOKUP(B12,'пр.взвешивания'!B1:J33,5,FALSE)</f>
        <v>Анапа,Краснодарский край</v>
      </c>
      <c r="G12" s="95">
        <f>VLOOKUP(B12,'пр.взвешивания'!B5:K33,6,FALSE)</f>
        <v>19681</v>
      </c>
      <c r="H12" s="106" t="str">
        <f>VLOOKUP(B12,'пр.взвешивания'!B1:H25,7,FALSE)</f>
        <v>Дмитриев АВ</v>
      </c>
    </row>
    <row r="13" spans="1:8" ht="12.75">
      <c r="A13" s="101"/>
      <c r="B13" s="108"/>
      <c r="C13" s="106"/>
      <c r="D13" s="109"/>
      <c r="E13" s="103"/>
      <c r="F13" s="105"/>
      <c r="G13" s="95"/>
      <c r="H13" s="106"/>
    </row>
    <row r="14" spans="1:8" ht="12.75">
      <c r="A14" s="101" t="s">
        <v>22</v>
      </c>
      <c r="B14" s="107">
        <v>6</v>
      </c>
      <c r="C14" s="106" t="str">
        <f>VLOOKUP(B14,'пр.взвешивания'!B1:G35,2,FALSE)</f>
        <v>ДАВТЯН Джульетта Михайловна</v>
      </c>
      <c r="D14" s="109" t="str">
        <f>VLOOKUP(B14,'пр.взвешивания'!B1:H35,3,FALSE)</f>
        <v>24.06.88 мс</v>
      </c>
      <c r="E14" s="102" t="str">
        <f>VLOOKUP(B14,'пр.взвешивания'!B1:I35,4,FALSE)</f>
        <v>МОС,МГУ ПС</v>
      </c>
      <c r="F14" s="104" t="str">
        <f>VLOOKUP(B14,'пр.взвешивания'!B1:J35,5,FALSE)</f>
        <v>Москва </v>
      </c>
      <c r="G14" s="94">
        <f>VLOOKUP(B14,'пр.взвешивания'!B1:K35,6,FALSE)</f>
        <v>0</v>
      </c>
      <c r="H14" s="106" t="str">
        <f>VLOOKUP(B14,'пр.взвешивания'!B1:H25,7,FALSE)</f>
        <v>Жихарев ДВ</v>
      </c>
    </row>
    <row r="15" spans="1:8" ht="12.75">
      <c r="A15" s="101"/>
      <c r="B15" s="108"/>
      <c r="C15" s="106"/>
      <c r="D15" s="109"/>
      <c r="E15" s="103"/>
      <c r="F15" s="105"/>
      <c r="G15" s="94"/>
      <c r="H15" s="106"/>
    </row>
    <row r="16" spans="1:8" ht="12.75">
      <c r="A16" s="101" t="s">
        <v>25</v>
      </c>
      <c r="B16" s="107">
        <v>4</v>
      </c>
      <c r="C16" s="106" t="str">
        <f>VLOOKUP(B16,'пр.взвешивания'!B1:G37,2,FALSE)</f>
        <v>ЕВДОКИМОВА Дарья Павловна</v>
      </c>
      <c r="D16" s="109" t="str">
        <f>VLOOKUP(B16,'пр.взвешивания'!B1:H37,3,FALSE)</f>
        <v>13.03.94 2 арз</v>
      </c>
      <c r="E16" s="102" t="str">
        <f>VLOOKUP(B16,'пр.взвешивания'!B1:I37,4,FALSE)</f>
        <v>МОС,РГАУ МСХА</v>
      </c>
      <c r="F16" s="104" t="str">
        <f>VLOOKUP(B16,'пр.взвешивания'!B1:J37,5,FALSE)</f>
        <v>Москва</v>
      </c>
      <c r="G16" s="94">
        <f>VLOOKUP(B16,'пр.взвешивания'!B1:K37,6,FALSE)</f>
        <v>0</v>
      </c>
      <c r="H16" s="106" t="str">
        <f>VLOOKUP(B16,'пр.взвешивания'!B1:H27,7,FALSE)</f>
        <v>Ханбабаев РК Ходырев АН</v>
      </c>
    </row>
    <row r="17" spans="1:8" ht="12.75">
      <c r="A17" s="101"/>
      <c r="B17" s="108"/>
      <c r="C17" s="106"/>
      <c r="D17" s="109"/>
      <c r="E17" s="103"/>
      <c r="F17" s="105"/>
      <c r="G17" s="94"/>
      <c r="H17" s="106"/>
    </row>
    <row r="18" spans="1:8" ht="12.75">
      <c r="A18" s="101" t="s">
        <v>25</v>
      </c>
      <c r="B18" s="107">
        <v>8</v>
      </c>
      <c r="C18" s="106" t="str">
        <f>VLOOKUP(B18,'пр.взвешивания'!B1:G39,2,FALSE)</f>
        <v>КАРПОВА Дарья Валерьевна</v>
      </c>
      <c r="D18" s="109" t="str">
        <f>VLOOKUP(B18,'пр.взвешивания'!B1:H39,3,FALSE)</f>
        <v>17.11.89 мс</v>
      </c>
      <c r="E18" s="102" t="str">
        <f>VLOOKUP(B18,'пр.взвешивания'!B1:I39,4,FALSE)</f>
        <v>ДВФО,ДГАФК</v>
      </c>
      <c r="F18" s="104" t="str">
        <f>VLOOKUP(B18,'пр.взвешивания'!B1:J39,5,FALSE)</f>
        <v>Хабаровский край</v>
      </c>
      <c r="G18" s="94">
        <f>VLOOKUP(B18,'пр.взвешивания'!B1:K39,6,FALSE)</f>
        <v>0</v>
      </c>
      <c r="H18" s="106" t="str">
        <f>VLOOKUP(B18,'пр.взвешивания'!B1:H29,7,FALSE)</f>
        <v>Россибишвили ГМ</v>
      </c>
    </row>
    <row r="19" spans="1:8" ht="12.75">
      <c r="A19" s="101"/>
      <c r="B19" s="108"/>
      <c r="C19" s="106"/>
      <c r="D19" s="109"/>
      <c r="E19" s="103"/>
      <c r="F19" s="105"/>
      <c r="G19" s="94"/>
      <c r="H19" s="106"/>
    </row>
    <row r="20" spans="1:8" ht="12.75">
      <c r="A20" s="101" t="s">
        <v>26</v>
      </c>
      <c r="B20" s="107">
        <v>1</v>
      </c>
      <c r="C20" s="106" t="str">
        <f>VLOOKUP(B20,'пр.взвешивания'!B1:G41,2,FALSE)</f>
        <v>САКУН Анастасия Михайловна</v>
      </c>
      <c r="D20" s="109" t="str">
        <f>VLOOKUP(B20,'пр.взвешивания'!B1:H41,3,FALSE)</f>
        <v>08.03.94 1 раз</v>
      </c>
      <c r="E20" s="102" t="str">
        <f>VLOOKUP(B20,'пр.взвешивания'!B1:I41,4,FALSE)</f>
        <v>С.П.СПТУРП</v>
      </c>
      <c r="F20" s="104" t="str">
        <f>VLOOKUP(B20,'пр.взвешивания'!B1:J41,5,FALSE)</f>
        <v>С.Петербург</v>
      </c>
      <c r="G20" s="94">
        <f>VLOOKUP(B20,'пр.взвешивания'!B1:K41,6,FALSE)</f>
        <v>0</v>
      </c>
      <c r="H20" s="106" t="str">
        <f>VLOOKUP(B20,'пр.взвешивания'!B1:H31,7,FALSE)</f>
        <v>Петров СП РахлинМА</v>
      </c>
    </row>
    <row r="21" spans="1:8" ht="12.75">
      <c r="A21" s="101"/>
      <c r="B21" s="108"/>
      <c r="C21" s="106"/>
      <c r="D21" s="109"/>
      <c r="E21" s="103"/>
      <c r="F21" s="105"/>
      <c r="G21" s="94"/>
      <c r="H21" s="106"/>
    </row>
    <row r="22" spans="1:8" ht="12.75">
      <c r="A22" s="101" t="s">
        <v>26</v>
      </c>
      <c r="B22" s="107">
        <v>9</v>
      </c>
      <c r="C22" s="106" t="str">
        <f>VLOOKUP(B22,'пр.взвешивания'!B1:G43,2,FALSE)</f>
        <v>ПОНОМАРЁВА Мария Александровна</v>
      </c>
      <c r="D22" s="109" t="str">
        <f>VLOOKUP(B22,'пр.взвешивания'!B1:H43,3,FALSE)</f>
        <v>27.09.89 мс</v>
      </c>
      <c r="E22" s="102" t="str">
        <f>VLOOKUP(B22,'пр.взвешивания'!B1:I43,4,FALSE)</f>
        <v>С.П.НМСУ "Горный"</v>
      </c>
      <c r="F22" s="104" t="str">
        <f>VLOOKUP(B22,'пр.взвешивания'!B1:J43,5,FALSE)</f>
        <v>С.Петербург</v>
      </c>
      <c r="G22" s="94">
        <f>VLOOKUP(B22,'пр.взвешивания'!B1:K43,6,FALSE)</f>
        <v>0</v>
      </c>
      <c r="H22" s="106" t="str">
        <f>VLOOKUP(B22,'пр.взвешивания'!B2:H33,7,FALSE)</f>
        <v>Волков А.В.</v>
      </c>
    </row>
    <row r="23" spans="1:8" ht="12.75">
      <c r="A23" s="101"/>
      <c r="B23" s="108"/>
      <c r="C23" s="106"/>
      <c r="D23" s="109"/>
      <c r="E23" s="103"/>
      <c r="F23" s="105"/>
      <c r="G23" s="94"/>
      <c r="H23" s="106"/>
    </row>
    <row r="24" spans="1:8" ht="12.75">
      <c r="A24" s="101" t="s">
        <v>27</v>
      </c>
      <c r="B24" s="107">
        <v>2</v>
      </c>
      <c r="C24" s="106" t="str">
        <f>VLOOKUP(B24,'пр.взвешивания'!B1:G45,2,FALSE)</f>
        <v>ПОЛЯКОВА Яна Валерьевна</v>
      </c>
      <c r="D24" s="109" t="str">
        <f>VLOOKUP(B24,'пр.взвешивания'!B1:H45,3,FALSE)</f>
        <v>19.08.91 кмс</v>
      </c>
      <c r="E24" s="102" t="str">
        <f>VLOOKUP(B24,'пр.взвешивания'!B1:I45,4,FALSE)</f>
        <v>ЦФО ,Яргу</v>
      </c>
      <c r="F24" s="104" t="str">
        <f>VLOOKUP(B24,'пр.взвешивания'!B1:J45,5,FALSE)</f>
        <v>Ярославская ,Ярославль</v>
      </c>
      <c r="G24" s="94">
        <f>VLOOKUP(B24,'пр.взвешивания'!B1:K45,6,FALSE)</f>
        <v>0</v>
      </c>
      <c r="H24" s="106" t="str">
        <f>VLOOKUP(B24,'пр.взвешивания'!B2:H35,7,FALSE)</f>
        <v>Скуднов ВС</v>
      </c>
    </row>
    <row r="25" spans="1:8" ht="12.75">
      <c r="A25" s="101"/>
      <c r="B25" s="108"/>
      <c r="C25" s="106"/>
      <c r="D25" s="109"/>
      <c r="E25" s="103"/>
      <c r="F25" s="105"/>
      <c r="G25" s="94"/>
      <c r="H25" s="106"/>
    </row>
    <row r="26" spans="1:8" ht="12.75">
      <c r="A26" s="101" t="s">
        <v>27</v>
      </c>
      <c r="B26" s="107">
        <v>7</v>
      </c>
      <c r="C26" s="106" t="str">
        <f>VLOOKUP(B26,'пр.взвешивания'!B1:G47,2,FALSE)</f>
        <v>ГАЙНУТДИНОВА Лилия Мубараховна</v>
      </c>
      <c r="D26" s="109" t="str">
        <f>VLOOKUP(B26,'пр.взвешивания'!B1:H47,3,FALSE)</f>
        <v>28.08.91 кмс</v>
      </c>
      <c r="E26" s="102" t="str">
        <f>VLOOKUP(B26,'пр.взвешивания'!B1:I47,4,FALSE)</f>
        <v>ПФО ,КГЭУ</v>
      </c>
      <c r="F26" s="104" t="str">
        <f>VLOOKUP(B26,'пр.взвешивания'!B1:J47,5,FALSE)</f>
        <v>Казань,р.Татарстан</v>
      </c>
      <c r="G26" s="94">
        <f>VLOOKUP(B26,'пр.взвешивания'!B1:K47,6,FALSE)</f>
        <v>0</v>
      </c>
      <c r="H26" s="106" t="str">
        <f>VLOOKUP(B26,'пр.взвешивания'!B2:H37,7,FALSE)</f>
        <v>Шарипов РР Хамидуллина ГФ</v>
      </c>
    </row>
    <row r="27" spans="1:8" ht="12.75">
      <c r="A27" s="101"/>
      <c r="B27" s="108"/>
      <c r="C27" s="106"/>
      <c r="D27" s="109"/>
      <c r="E27" s="103"/>
      <c r="F27" s="105"/>
      <c r="G27" s="94"/>
      <c r="H27" s="106"/>
    </row>
    <row r="28" ht="12.75">
      <c r="A28" s="68"/>
    </row>
    <row r="33" spans="1:8" ht="12.75">
      <c r="A33" s="6"/>
      <c r="B33" s="6"/>
      <c r="C33" s="6"/>
      <c r="D33" s="6"/>
      <c r="E33" s="6"/>
      <c r="F33" s="6"/>
      <c r="G33" s="6"/>
      <c r="H33" s="90" t="str">
        <f>'[1]реквизиты'!$G$7</f>
        <v>А.А.Лебедев</v>
      </c>
    </row>
    <row r="34" spans="1:8" ht="15.75">
      <c r="A34" s="69" t="str">
        <f>HYPERLINK('[1]реквизиты'!$A$6)</f>
        <v>Гл. судья, судья МК</v>
      </c>
      <c r="B34" s="70"/>
      <c r="C34" s="70"/>
      <c r="D34" s="6"/>
      <c r="E34" s="71"/>
      <c r="F34" s="71"/>
      <c r="G34" s="71"/>
      <c r="H34" s="90"/>
    </row>
    <row r="35" spans="1:8" ht="15.75">
      <c r="A35" s="70"/>
      <c r="B35" s="70"/>
      <c r="C35" s="76"/>
      <c r="D35" s="73"/>
      <c r="E35" s="77"/>
      <c r="F35" s="77"/>
      <c r="G35" s="77"/>
      <c r="H35" s="78" t="str">
        <f>'[1]реквизиты'!$G$8</f>
        <v>/г.Москва/</v>
      </c>
    </row>
    <row r="36" spans="1:8" ht="12.75">
      <c r="A36" s="68"/>
      <c r="B36" s="68"/>
      <c r="C36" s="72"/>
      <c r="D36" s="73"/>
      <c r="E36" s="73"/>
      <c r="F36" s="73"/>
      <c r="G36" s="73"/>
      <c r="H36" s="91" t="str">
        <f>'[1]реквизиты'!$G$9</f>
        <v>С.М.Трескин</v>
      </c>
    </row>
    <row r="37" spans="1:8" ht="15.75">
      <c r="A37" s="69" t="str">
        <f>HYPERLINK('[2]реквизиты'!$A$22)</f>
        <v>Гл. секретарь, судья МК</v>
      </c>
      <c r="B37" s="70"/>
      <c r="C37" s="76"/>
      <c r="D37" s="73"/>
      <c r="E37" s="77"/>
      <c r="F37" s="77"/>
      <c r="G37" s="77"/>
      <c r="H37" s="91"/>
    </row>
    <row r="38" spans="1:8" ht="12.75">
      <c r="A38" s="68"/>
      <c r="B38" s="68"/>
      <c r="C38" s="72"/>
      <c r="D38" s="73"/>
      <c r="E38" s="73"/>
      <c r="F38" s="73"/>
      <c r="G38" s="73"/>
      <c r="H38" s="78" t="str">
        <f>'[1]реквизиты'!$G$10</f>
        <v>/г. Бийск/</v>
      </c>
    </row>
    <row r="39" spans="3:8" ht="12.75">
      <c r="C39" s="1"/>
      <c r="D39" s="1"/>
      <c r="E39" s="1"/>
      <c r="F39" s="1"/>
      <c r="G39" s="1"/>
      <c r="H39" s="1"/>
    </row>
    <row r="40" spans="3:8" ht="12.75">
      <c r="C40" s="1"/>
      <c r="D40" s="1"/>
      <c r="E40" s="1"/>
      <c r="F40" s="1"/>
      <c r="G40" s="1"/>
      <c r="H40" s="1"/>
    </row>
    <row r="41" spans="3:8" ht="12.75">
      <c r="C41" s="1"/>
      <c r="D41" s="1"/>
      <c r="E41" s="1"/>
      <c r="F41" s="1"/>
      <c r="G41" s="1"/>
      <c r="H41" s="1"/>
    </row>
    <row r="42" spans="3:8" ht="12.75">
      <c r="C42" s="1"/>
      <c r="D42" s="1"/>
      <c r="E42" s="1"/>
      <c r="F42" s="1"/>
      <c r="G42" s="1"/>
      <c r="H42" s="1"/>
    </row>
    <row r="43" spans="3:8" ht="12.75">
      <c r="C43" s="1"/>
      <c r="D43" s="1"/>
      <c r="E43" s="1"/>
      <c r="F43" s="1"/>
      <c r="G43" s="1"/>
      <c r="H43" s="1"/>
    </row>
    <row r="44" spans="3:8" ht="12.75">
      <c r="C44" s="1"/>
      <c r="D44" s="1"/>
      <c r="E44" s="1"/>
      <c r="F44" s="1"/>
      <c r="G44" s="1"/>
      <c r="H44" s="1"/>
    </row>
  </sheetData>
  <sheetProtection/>
  <mergeCells count="94">
    <mergeCell ref="A22:A23"/>
    <mergeCell ref="D26:D27"/>
    <mergeCell ref="A2:H2"/>
    <mergeCell ref="A4:H4"/>
    <mergeCell ref="E24:E25"/>
    <mergeCell ref="F24:F25"/>
    <mergeCell ref="H24:H25"/>
    <mergeCell ref="E20:E21"/>
    <mergeCell ref="F20:F21"/>
    <mergeCell ref="C24:C25"/>
    <mergeCell ref="D24:D25"/>
    <mergeCell ref="H20:H21"/>
    <mergeCell ref="E26:E27"/>
    <mergeCell ref="F26:F27"/>
    <mergeCell ref="H26:H27"/>
    <mergeCell ref="H22:H23"/>
    <mergeCell ref="G22:G23"/>
    <mergeCell ref="G24:G25"/>
    <mergeCell ref="G26:G27"/>
    <mergeCell ref="A26:A27"/>
    <mergeCell ref="B26:B27"/>
    <mergeCell ref="C26:C27"/>
    <mergeCell ref="F22:F23"/>
    <mergeCell ref="B22:B23"/>
    <mergeCell ref="C22:C23"/>
    <mergeCell ref="D22:D23"/>
    <mergeCell ref="E22:E23"/>
    <mergeCell ref="A24:A25"/>
    <mergeCell ref="B24:B25"/>
    <mergeCell ref="A20:A21"/>
    <mergeCell ref="B20:B21"/>
    <mergeCell ref="C20:C21"/>
    <mergeCell ref="D20:D21"/>
    <mergeCell ref="E16:E17"/>
    <mergeCell ref="F16:F17"/>
    <mergeCell ref="C16:C17"/>
    <mergeCell ref="D16:D17"/>
    <mergeCell ref="H16:H17"/>
    <mergeCell ref="A18:A19"/>
    <mergeCell ref="B18:B19"/>
    <mergeCell ref="C18:C19"/>
    <mergeCell ref="D18:D19"/>
    <mergeCell ref="E18:E19"/>
    <mergeCell ref="F18:F19"/>
    <mergeCell ref="H18:H19"/>
    <mergeCell ref="A16:A17"/>
    <mergeCell ref="B16:B17"/>
    <mergeCell ref="E12:E13"/>
    <mergeCell ref="F12:F13"/>
    <mergeCell ref="H12:H13"/>
    <mergeCell ref="A14:A15"/>
    <mergeCell ref="B14:B15"/>
    <mergeCell ref="C14:C15"/>
    <mergeCell ref="D14:D15"/>
    <mergeCell ref="E14:E15"/>
    <mergeCell ref="F14:F15"/>
    <mergeCell ref="H14:H15"/>
    <mergeCell ref="A12:A13"/>
    <mergeCell ref="B12:B13"/>
    <mergeCell ref="C12:C13"/>
    <mergeCell ref="D12:D13"/>
    <mergeCell ref="A10:A11"/>
    <mergeCell ref="B10:B11"/>
    <mergeCell ref="C10:C11"/>
    <mergeCell ref="D10:D11"/>
    <mergeCell ref="E10:E11"/>
    <mergeCell ref="F10:F11"/>
    <mergeCell ref="H10:H11"/>
    <mergeCell ref="B8:B9"/>
    <mergeCell ref="C8:C9"/>
    <mergeCell ref="D8:D9"/>
    <mergeCell ref="E8:E9"/>
    <mergeCell ref="F8:F9"/>
    <mergeCell ref="H8:H9"/>
    <mergeCell ref="G18:G19"/>
    <mergeCell ref="G20:G21"/>
    <mergeCell ref="H6:H7"/>
    <mergeCell ref="A1:H1"/>
    <mergeCell ref="A6:A7"/>
    <mergeCell ref="B6:B7"/>
    <mergeCell ref="C6:C7"/>
    <mergeCell ref="D6:D7"/>
    <mergeCell ref="E6:F7"/>
    <mergeCell ref="A8:A9"/>
    <mergeCell ref="C3:G3"/>
    <mergeCell ref="G5:H5"/>
    <mergeCell ref="H33:H34"/>
    <mergeCell ref="H36:H37"/>
    <mergeCell ref="G6:G7"/>
    <mergeCell ref="G8:G9"/>
    <mergeCell ref="G10:G11"/>
    <mergeCell ref="G12:G13"/>
    <mergeCell ref="G14:G15"/>
    <mergeCell ref="G16:G17"/>
  </mergeCells>
  <printOptions horizontalCentered="1"/>
  <pageMargins left="0" right="0" top="0.984251968503937" bottom="0.984251968503937" header="0.5118110236220472" footer="0.5118110236220472"/>
  <pageSetup horizontalDpi="200" verticalDpi="2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42"/>
  <sheetViews>
    <sheetView zoomScalePageLayoutView="0" workbookViewId="0" topLeftCell="A12">
      <selection activeCell="A1" sqref="A1:V41"/>
    </sheetView>
  </sheetViews>
  <sheetFormatPr defaultColWidth="9.140625" defaultRowHeight="12.75"/>
  <cols>
    <col min="1" max="1" width="5.28125" style="0" customWidth="1"/>
    <col min="2" max="2" width="21.421875" style="0" customWidth="1"/>
    <col min="4" max="4" width="5.00390625" style="0" customWidth="1"/>
    <col min="5" max="5" width="12.140625" style="0" customWidth="1"/>
    <col min="6" max="10" width="5.7109375" style="0" customWidth="1"/>
    <col min="11" max="11" width="1.57421875" style="0" customWidth="1"/>
    <col min="12" max="12" width="6.00390625" style="0" customWidth="1"/>
    <col min="13" max="13" width="15.421875" style="0" customWidth="1"/>
    <col min="15" max="15" width="6.8515625" style="0" customWidth="1"/>
    <col min="16" max="16" width="10.8515625" style="0" customWidth="1"/>
    <col min="17" max="22" width="5.7109375" style="0" customWidth="1"/>
  </cols>
  <sheetData>
    <row r="1" spans="1:22" ht="19.5" customHeight="1">
      <c r="A1" s="194" t="s">
        <v>13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2" spans="1:22" ht="22.5" customHeight="1" thickBot="1">
      <c r="A2" s="111" t="s">
        <v>12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16" ht="32.25" customHeight="1" thickBot="1">
      <c r="A3" s="6"/>
      <c r="B3" s="10"/>
      <c r="C3" s="10"/>
      <c r="D3" s="85" t="str">
        <f>HYPERLINK('[1]реквизиты'!$A$2)</f>
        <v>Всероссийские соревнования среди студентов по самбо (женщины).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1:22" ht="21" customHeight="1" thickBot="1">
      <c r="A4" s="195" t="str">
        <f>HYPERLINK('[1]реквизиты'!$A$3)</f>
        <v>21-25 января 2013г.      г.Ярославль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</row>
    <row r="5" spans="1:22" ht="18.75" customHeight="1" thickBot="1">
      <c r="A5" s="2" t="s">
        <v>15</v>
      </c>
      <c r="D5" s="2"/>
      <c r="E5" s="2"/>
      <c r="H5" s="165"/>
      <c r="I5" s="165"/>
      <c r="J5" s="165"/>
      <c r="K5" s="1"/>
      <c r="S5" s="88" t="str">
        <f>'пр.взвешивания'!G3</f>
        <v>в.к. св 80   кг</v>
      </c>
      <c r="T5" s="196"/>
      <c r="U5" s="196"/>
      <c r="V5" s="197"/>
    </row>
    <row r="6" spans="1:22" ht="13.5" customHeight="1" thickBot="1">
      <c r="A6" s="163" t="s">
        <v>0</v>
      </c>
      <c r="B6" s="163" t="s">
        <v>4</v>
      </c>
      <c r="C6" s="163" t="s">
        <v>5</v>
      </c>
      <c r="D6" s="97" t="s">
        <v>73</v>
      </c>
      <c r="E6" s="98"/>
      <c r="F6" s="167" t="s">
        <v>6</v>
      </c>
      <c r="G6" s="168"/>
      <c r="H6" s="168"/>
      <c r="I6" s="163" t="s">
        <v>7</v>
      </c>
      <c r="J6" s="163" t="s">
        <v>8</v>
      </c>
      <c r="K6" s="1"/>
      <c r="L6" s="156" t="s">
        <v>0</v>
      </c>
      <c r="M6" s="156" t="s">
        <v>4</v>
      </c>
      <c r="N6" s="156" t="s">
        <v>5</v>
      </c>
      <c r="O6" s="97" t="s">
        <v>73</v>
      </c>
      <c r="P6" s="98"/>
      <c r="Q6" s="181" t="s">
        <v>6</v>
      </c>
      <c r="R6" s="182"/>
      <c r="S6" s="182"/>
      <c r="T6" s="183"/>
      <c r="U6" s="156" t="s">
        <v>7</v>
      </c>
      <c r="V6" s="185" t="s">
        <v>8</v>
      </c>
    </row>
    <row r="7" spans="1:22" ht="13.5" thickBot="1">
      <c r="A7" s="166"/>
      <c r="B7" s="166"/>
      <c r="C7" s="166"/>
      <c r="D7" s="99"/>
      <c r="E7" s="100"/>
      <c r="F7" s="3">
        <v>1</v>
      </c>
      <c r="G7" s="4">
        <v>2</v>
      </c>
      <c r="H7" s="5">
        <v>3</v>
      </c>
      <c r="I7" s="169"/>
      <c r="J7" s="164"/>
      <c r="K7" s="1"/>
      <c r="L7" s="178"/>
      <c r="M7" s="178"/>
      <c r="N7" s="178"/>
      <c r="O7" s="99"/>
      <c r="P7" s="100"/>
      <c r="Q7" s="49">
        <v>1</v>
      </c>
      <c r="R7" s="50">
        <v>2</v>
      </c>
      <c r="S7" s="50">
        <v>3</v>
      </c>
      <c r="T7" s="51">
        <v>4</v>
      </c>
      <c r="U7" s="184"/>
      <c r="V7" s="186"/>
    </row>
    <row r="8" spans="1:22" ht="13.5" customHeight="1">
      <c r="A8" s="162">
        <v>1</v>
      </c>
      <c r="B8" s="150" t="str">
        <f>VLOOKUP(A8,'пр.взвешивания'!B6:H31,2,FALSE)</f>
        <v>САКУН Анастасия Михайловна</v>
      </c>
      <c r="C8" s="152" t="str">
        <f>VLOOKUP(A8,'пр.взвешивания'!B6:H31,3,FALSE)</f>
        <v>08.03.94 1 раз</v>
      </c>
      <c r="D8" s="158" t="str">
        <f>VLOOKUP(A8,'пр.взвешивания'!B6:H52,4,FALSE)</f>
        <v>С.П.СПТУРП</v>
      </c>
      <c r="E8" s="140" t="str">
        <f>VLOOKUP(A8,'пр.взвешивания'!B6:H31,5,FALSE)</f>
        <v>С.Петербург</v>
      </c>
      <c r="F8" s="21"/>
      <c r="G8" s="22">
        <v>4</v>
      </c>
      <c r="H8" s="22">
        <v>0</v>
      </c>
      <c r="I8" s="126">
        <f>SUM(G8:H8)</f>
        <v>4</v>
      </c>
      <c r="J8" s="128">
        <v>2</v>
      </c>
      <c r="K8" s="173"/>
      <c r="L8" s="162">
        <v>3</v>
      </c>
      <c r="M8" s="124" t="str">
        <f>VLOOKUP(L8,'пр.взвешивания'!B6:H25,2,FALSE)</f>
        <v>СИНЕРОВА Инга Яновна</v>
      </c>
      <c r="N8" s="160" t="str">
        <f>VLOOKUP(L8,'пр.взвешивания'!B1:G70,3,FALSE)</f>
        <v>07.90.91 мс</v>
      </c>
      <c r="O8" s="187" t="str">
        <f>VLOOKUP(L8,'пр.взвешивания'!B6:H41,4,FALSE)</f>
        <v>МОС,МГАФК</v>
      </c>
      <c r="P8" s="199" t="str">
        <f>VLOOKUP(L8,'пр.взвешивания'!B6:H37,5,FALSE)</f>
        <v>Москва</v>
      </c>
      <c r="Q8" s="52"/>
      <c r="R8" s="53">
        <v>0</v>
      </c>
      <c r="S8" s="54">
        <v>4</v>
      </c>
      <c r="T8" s="22">
        <v>4</v>
      </c>
      <c r="U8" s="126">
        <f>SUM(Q8:T8)</f>
        <v>8</v>
      </c>
      <c r="V8" s="189">
        <v>2</v>
      </c>
    </row>
    <row r="9" spans="1:22" ht="13.5" customHeight="1" thickBot="1">
      <c r="A9" s="142"/>
      <c r="B9" s="151"/>
      <c r="C9" s="153"/>
      <c r="D9" s="159"/>
      <c r="E9" s="135"/>
      <c r="F9" s="23"/>
      <c r="G9" s="24" t="s">
        <v>76</v>
      </c>
      <c r="H9" s="24"/>
      <c r="I9" s="127"/>
      <c r="J9" s="129"/>
      <c r="K9" s="173"/>
      <c r="L9" s="142"/>
      <c r="M9" s="176"/>
      <c r="N9" s="114"/>
      <c r="O9" s="188"/>
      <c r="P9" s="193"/>
      <c r="Q9" s="23"/>
      <c r="R9" s="55"/>
      <c r="S9" s="56" t="s">
        <v>83</v>
      </c>
      <c r="T9" s="24" t="s">
        <v>76</v>
      </c>
      <c r="U9" s="127"/>
      <c r="V9" s="129"/>
    </row>
    <row r="10" spans="1:22" ht="13.5" customHeight="1">
      <c r="A10" s="142">
        <v>2</v>
      </c>
      <c r="B10" s="143" t="str">
        <f>VLOOKUP(A10,'пр.взвешивания'!B8:H33,2,FALSE)</f>
        <v>ПОЛЯКОВА Яна Валерьевна</v>
      </c>
      <c r="C10" s="130" t="str">
        <f>VLOOKUP(A10,'пр.взвешивания'!B8:H33,3,FALSE)</f>
        <v>19.08.91 кмс</v>
      </c>
      <c r="D10" s="132" t="str">
        <f>VLOOKUP(A10,'пр.взвешивания'!B8:H54,4,FALSE)</f>
        <v>ЦФО ,Яргу</v>
      </c>
      <c r="E10" s="134" t="str">
        <f>VLOOKUP(A10,'пр.взвешивания'!B8:H33,5,FALSE)</f>
        <v>Ярославская ,Ярославль</v>
      </c>
      <c r="F10" s="25">
        <v>0</v>
      </c>
      <c r="G10" s="26"/>
      <c r="H10" s="27">
        <v>0</v>
      </c>
      <c r="I10" s="126">
        <f>SUM(G10:H10)</f>
        <v>0</v>
      </c>
      <c r="J10" s="129">
        <v>3</v>
      </c>
      <c r="K10" s="173"/>
      <c r="L10" s="142">
        <v>5</v>
      </c>
      <c r="M10" s="190" t="str">
        <f>VLOOKUP(L10,'пр.взвешивания'!B1:H25,2,FALSE)</f>
        <v>КОВЯЗИНА Анастасия Владимировна </v>
      </c>
      <c r="N10" s="113" t="str">
        <f>VLOOKUP(L10,'пр.взвешивания'!B3:G72,3,FALSE)</f>
        <v>05.09.87 мс</v>
      </c>
      <c r="O10" s="179" t="str">
        <f>VLOOKUP(L10,'пр.взвешивания'!B1:H43,4,FALSE)</f>
        <v>ПФО,КГАВМ</v>
      </c>
      <c r="P10" s="192" t="str">
        <f>VLOOKUP(L10,'пр.взвешивания'!B1:H39,5,FALSE)</f>
        <v>Казань,р.Татарстан</v>
      </c>
      <c r="Q10" s="25">
        <v>4</v>
      </c>
      <c r="R10" s="57"/>
      <c r="S10" s="58">
        <v>4</v>
      </c>
      <c r="T10" s="27">
        <v>4</v>
      </c>
      <c r="U10" s="127">
        <f>SUM(Q10:T10)</f>
        <v>12</v>
      </c>
      <c r="V10" s="129">
        <v>1</v>
      </c>
    </row>
    <row r="11" spans="1:22" ht="13.5" customHeight="1">
      <c r="A11" s="142"/>
      <c r="B11" s="144"/>
      <c r="C11" s="131"/>
      <c r="D11" s="133"/>
      <c r="E11" s="135"/>
      <c r="F11" s="28"/>
      <c r="G11" s="29"/>
      <c r="H11" s="24"/>
      <c r="I11" s="127"/>
      <c r="J11" s="129"/>
      <c r="K11" s="173"/>
      <c r="L11" s="142"/>
      <c r="M11" s="191"/>
      <c r="N11" s="161"/>
      <c r="O11" s="180"/>
      <c r="P11" s="193"/>
      <c r="Q11" s="59" t="s">
        <v>85</v>
      </c>
      <c r="R11" s="60"/>
      <c r="S11" s="55" t="s">
        <v>78</v>
      </c>
      <c r="T11" s="24" t="s">
        <v>82</v>
      </c>
      <c r="U11" s="127"/>
      <c r="V11" s="129"/>
    </row>
    <row r="12" spans="1:22" ht="13.5" customHeight="1">
      <c r="A12" s="142">
        <v>3</v>
      </c>
      <c r="B12" s="146" t="str">
        <f>VLOOKUP(A12,'пр.взвешивания'!B10:H35,2,FALSE)</f>
        <v>СИНЕРОВА Инга Яновна</v>
      </c>
      <c r="C12" s="136" t="str">
        <f>VLOOKUP(A12,'пр.взвешивания'!B10:H35,3,FALSE)</f>
        <v>07.90.91 мс</v>
      </c>
      <c r="D12" s="132" t="str">
        <f>VLOOKUP(A12,'пр.взвешивания'!B10:H56,4,FALSE)</f>
        <v>МОС,МГАФК</v>
      </c>
      <c r="E12" s="134" t="str">
        <f>VLOOKUP(A12,'пр.взвешивания'!B10:H35,5,FALSE)</f>
        <v>Москва</v>
      </c>
      <c r="F12" s="25">
        <v>4</v>
      </c>
      <c r="G12" s="27">
        <v>4</v>
      </c>
      <c r="H12" s="30"/>
      <c r="I12" s="127">
        <f>SUM(F12:H12)</f>
        <v>8</v>
      </c>
      <c r="J12" s="174">
        <v>1</v>
      </c>
      <c r="K12" s="173"/>
      <c r="L12" s="154">
        <v>4</v>
      </c>
      <c r="M12" s="177" t="str">
        <f>VLOOKUP(L12,'пр.взвешивания'!B1:H25,2,FALSE)</f>
        <v>ЕВДОКИМОВА Дарья Павловна</v>
      </c>
      <c r="N12" s="113" t="str">
        <f>VLOOKUP(L12,'пр.взвешивания'!B5:G74,3,FALSE)</f>
        <v>13.03.94 2 арз</v>
      </c>
      <c r="O12" s="179" t="str">
        <f>VLOOKUP(L12,'пр.взвешивания'!B1:H45,4,FALSE)</f>
        <v>МОС,РГАУ МСХА</v>
      </c>
      <c r="P12" s="192" t="str">
        <f>VLOOKUP(L12,'пр.взвешивания'!B1:H41,5,FALSE)</f>
        <v>Москва</v>
      </c>
      <c r="Q12" s="61">
        <v>0</v>
      </c>
      <c r="R12" s="62">
        <v>0</v>
      </c>
      <c r="S12" s="63"/>
      <c r="T12" s="64">
        <v>4</v>
      </c>
      <c r="U12" s="127">
        <f>SUM(Q12:T12)</f>
        <v>4</v>
      </c>
      <c r="V12" s="174">
        <v>3</v>
      </c>
    </row>
    <row r="13" spans="1:22" ht="13.5" customHeight="1" thickBot="1">
      <c r="A13" s="145"/>
      <c r="B13" s="147"/>
      <c r="C13" s="137"/>
      <c r="D13" s="138"/>
      <c r="E13" s="141"/>
      <c r="F13" s="31" t="s">
        <v>76</v>
      </c>
      <c r="G13" s="32" t="s">
        <v>80</v>
      </c>
      <c r="H13" s="33"/>
      <c r="I13" s="139"/>
      <c r="J13" s="175"/>
      <c r="K13" s="173"/>
      <c r="L13" s="154"/>
      <c r="M13" s="125"/>
      <c r="N13" s="161"/>
      <c r="O13" s="188"/>
      <c r="P13" s="201"/>
      <c r="Q13" s="59"/>
      <c r="R13" s="55"/>
      <c r="S13" s="65"/>
      <c r="T13" s="24" t="s">
        <v>84</v>
      </c>
      <c r="U13" s="127"/>
      <c r="V13" s="174"/>
    </row>
    <row r="14" spans="1:22" ht="13.5" customHeight="1" thickBot="1">
      <c r="A14" s="34" t="s">
        <v>14</v>
      </c>
      <c r="B14" s="18"/>
      <c r="C14" s="18"/>
      <c r="D14" s="18"/>
      <c r="E14" s="18"/>
      <c r="F14" s="18"/>
      <c r="G14" s="18"/>
      <c r="H14" s="18"/>
      <c r="I14" s="18"/>
      <c r="J14" s="18"/>
      <c r="K14" s="173"/>
      <c r="L14" s="154">
        <v>1</v>
      </c>
      <c r="M14" s="120" t="str">
        <f>VLOOKUP(L14,'пр.взвешивания'!B1:H25,2,FALSE)</f>
        <v>САКУН Анастасия Михайловна</v>
      </c>
      <c r="N14" s="122" t="str">
        <f>VLOOKUP(L14,'пр.взвешивания'!B1:G76,3,FALSE)</f>
        <v>08.03.94 1 раз</v>
      </c>
      <c r="O14" s="179" t="str">
        <f>VLOOKUP(L14,'пр.взвешивания'!B1:H47,4,FALSE)</f>
        <v>С.П.СПТУРП</v>
      </c>
      <c r="P14" s="192" t="str">
        <f>VLOOKUP(L14,'пр.взвешивания'!B1:H43,5,FALSE)</f>
        <v>С.Петербург</v>
      </c>
      <c r="Q14" s="25">
        <v>0</v>
      </c>
      <c r="R14" s="27">
        <v>0</v>
      </c>
      <c r="S14" s="62">
        <v>0</v>
      </c>
      <c r="T14" s="65"/>
      <c r="U14" s="127">
        <f>SUM(Q14:T14)</f>
        <v>0</v>
      </c>
      <c r="V14" s="174">
        <v>4</v>
      </c>
    </row>
    <row r="15" spans="1:22" ht="13.5" customHeight="1" thickBot="1">
      <c r="A15" s="149">
        <v>4</v>
      </c>
      <c r="B15" s="150" t="str">
        <f>VLOOKUP(A15,'пр.взвешивания'!B1:H38,2,FALSE)</f>
        <v>ЕВДОКИМОВА Дарья Павловна</v>
      </c>
      <c r="C15" s="152" t="str">
        <f>VLOOKUP(A15,'пр.взвешивания'!B1:H38,3,FALSE)</f>
        <v>13.03.94 2 арз</v>
      </c>
      <c r="D15" s="158" t="str">
        <f>VLOOKUP(A15,'пр.взвешивания'!B1:H59,4,FALSE)</f>
        <v>МОС,РГАУ МСХА</v>
      </c>
      <c r="E15" s="140" t="str">
        <f>VLOOKUP(A15,'пр.взвешивания'!B1:H38,5,FALSE)</f>
        <v>Москва</v>
      </c>
      <c r="F15" s="21"/>
      <c r="G15" s="35">
        <v>0</v>
      </c>
      <c r="H15" s="18"/>
      <c r="I15" s="171">
        <f>SUM(G15:H15)</f>
        <v>0</v>
      </c>
      <c r="J15" s="156">
        <v>2</v>
      </c>
      <c r="K15" s="173"/>
      <c r="L15" s="155"/>
      <c r="M15" s="121"/>
      <c r="N15" s="123"/>
      <c r="O15" s="198"/>
      <c r="P15" s="200"/>
      <c r="Q15" s="66"/>
      <c r="R15" s="32"/>
      <c r="S15" s="67"/>
      <c r="T15" s="33"/>
      <c r="U15" s="139"/>
      <c r="V15" s="175"/>
    </row>
    <row r="16" spans="1:22" ht="13.5" customHeight="1" thickBot="1">
      <c r="A16" s="149"/>
      <c r="B16" s="151"/>
      <c r="C16" s="153"/>
      <c r="D16" s="159"/>
      <c r="E16" s="135"/>
      <c r="F16" s="36"/>
      <c r="G16" s="37"/>
      <c r="H16" s="18"/>
      <c r="I16" s="172"/>
      <c r="J16" s="157"/>
      <c r="K16" s="173"/>
      <c r="L16" s="34" t="s">
        <v>9</v>
      </c>
      <c r="M16" s="45"/>
      <c r="N16" s="45"/>
      <c r="O16" s="45"/>
      <c r="P16" s="45"/>
      <c r="Q16" s="18"/>
      <c r="R16" s="18"/>
      <c r="S16" s="18"/>
      <c r="T16" s="18"/>
      <c r="U16" s="18"/>
      <c r="V16" s="18"/>
    </row>
    <row r="17" spans="1:22" ht="13.5" customHeight="1">
      <c r="A17" s="148">
        <v>5</v>
      </c>
      <c r="B17" s="143" t="str">
        <f>VLOOKUP(A17,'пр.взвешивания'!B1:H40,2,FALSE)</f>
        <v>КОВЯЗИНА Анастасия Владимировна </v>
      </c>
      <c r="C17" s="130" t="str">
        <f>VLOOKUP(A17,'пр.взвешивания'!B1:H40,3,FALSE)</f>
        <v>05.09.87 мс</v>
      </c>
      <c r="D17" s="132" t="str">
        <f>VLOOKUP(A17,'пр.взвешивания'!B1:H61,4,FALSE)</f>
        <v>ПФО,КГАВМ</v>
      </c>
      <c r="E17" s="134" t="str">
        <f>VLOOKUP(A17,'пр.взвешивания'!B1:H40,5,FALSE)</f>
        <v>Казань,р.Татарстан</v>
      </c>
      <c r="F17" s="38">
        <v>4</v>
      </c>
      <c r="G17" s="39"/>
      <c r="H17" s="18"/>
      <c r="I17" s="127">
        <f>SUM(F17:H17)</f>
        <v>4</v>
      </c>
      <c r="J17" s="129">
        <v>1</v>
      </c>
      <c r="K17" s="173"/>
      <c r="L17" s="162">
        <v>6</v>
      </c>
      <c r="M17" s="124" t="str">
        <f>VLOOKUP(L17,'пр.взвешивания'!B1:H28,2,FALSE)</f>
        <v>ДАВТЯН Джульетта Михайловна</v>
      </c>
      <c r="N17" s="160" t="str">
        <f>VLOOKUP(L17,'пр.взвешивания'!B1:G79,3,FALSE)</f>
        <v>24.06.88 мс</v>
      </c>
      <c r="O17" s="187" t="str">
        <f>VLOOKUP(L17,'пр.взвешивания'!B1:H50,4,FALSE)</f>
        <v>МОС,МГУ ПС</v>
      </c>
      <c r="P17" s="199" t="str">
        <f>VLOOKUP(L17,'пр.взвешивания'!B1:H46,5,FALSE)</f>
        <v>Москва </v>
      </c>
      <c r="Q17" s="52"/>
      <c r="R17" s="53">
        <v>3</v>
      </c>
      <c r="S17" s="54">
        <v>3</v>
      </c>
      <c r="T17" s="22">
        <v>3</v>
      </c>
      <c r="U17" s="126">
        <f>SUM(Q17:T17)</f>
        <v>9</v>
      </c>
      <c r="V17" s="189">
        <v>1</v>
      </c>
    </row>
    <row r="18" spans="1:22" ht="13.5" customHeight="1" thickBot="1">
      <c r="A18" s="145"/>
      <c r="B18" s="147"/>
      <c r="C18" s="137"/>
      <c r="D18" s="138"/>
      <c r="E18" s="141"/>
      <c r="F18" s="40" t="s">
        <v>77</v>
      </c>
      <c r="G18" s="41"/>
      <c r="H18" s="18"/>
      <c r="I18" s="139"/>
      <c r="J18" s="170"/>
      <c r="K18" s="18"/>
      <c r="L18" s="142"/>
      <c r="M18" s="176"/>
      <c r="N18" s="114"/>
      <c r="O18" s="188"/>
      <c r="P18" s="193"/>
      <c r="Q18" s="23"/>
      <c r="R18" s="55"/>
      <c r="S18" s="56"/>
      <c r="T18" s="24"/>
      <c r="U18" s="127"/>
      <c r="V18" s="129"/>
    </row>
    <row r="19" spans="1:22" ht="13.5" customHeight="1" thickBot="1">
      <c r="A19" s="2" t="s">
        <v>16</v>
      </c>
      <c r="D19" s="2"/>
      <c r="E19" s="2"/>
      <c r="H19" s="48"/>
      <c r="I19" s="48"/>
      <c r="J19" s="48"/>
      <c r="K19" s="18"/>
      <c r="L19" s="142">
        <v>10</v>
      </c>
      <c r="M19" s="177" t="str">
        <f>VLOOKUP(L19,'пр.взвешивания'!B1:H30,2,FALSE)</f>
        <v>АСЛАНОВА Эльпида Дмитриевна</v>
      </c>
      <c r="N19" s="113" t="str">
        <f>VLOOKUP(L19,'пр.взвешивания'!B1:G81,3,FALSE)</f>
        <v>19.12.91 мс</v>
      </c>
      <c r="O19" s="179" t="str">
        <f>VLOOKUP(L19,'пр.взвешивания'!B1:H52,4,FALSE)</f>
        <v>ЮФО,РГСУ</v>
      </c>
      <c r="P19" s="192" t="str">
        <f>VLOOKUP(L19,'пр.взвешивания'!B1:H48,5,FALSE)</f>
        <v>Анапа,Краснодарский край</v>
      </c>
      <c r="Q19" s="25">
        <v>0</v>
      </c>
      <c r="R19" s="57"/>
      <c r="S19" s="58">
        <v>3</v>
      </c>
      <c r="T19" s="27">
        <v>3</v>
      </c>
      <c r="U19" s="127">
        <f>SUM(Q19:T19)</f>
        <v>6</v>
      </c>
      <c r="V19" s="129">
        <v>2</v>
      </c>
    </row>
    <row r="20" spans="1:22" ht="13.5" customHeight="1" thickBot="1">
      <c r="A20" s="163" t="s">
        <v>0</v>
      </c>
      <c r="B20" s="163" t="s">
        <v>4</v>
      </c>
      <c r="C20" s="163" t="s">
        <v>5</v>
      </c>
      <c r="D20" s="97" t="s">
        <v>73</v>
      </c>
      <c r="E20" s="98"/>
      <c r="F20" s="167" t="s">
        <v>6</v>
      </c>
      <c r="G20" s="168"/>
      <c r="H20" s="168"/>
      <c r="I20" s="163" t="s">
        <v>7</v>
      </c>
      <c r="J20" s="163" t="s">
        <v>8</v>
      </c>
      <c r="K20" s="18"/>
      <c r="L20" s="142"/>
      <c r="M20" s="125"/>
      <c r="N20" s="161"/>
      <c r="O20" s="180"/>
      <c r="P20" s="193"/>
      <c r="Q20" s="59"/>
      <c r="R20" s="60"/>
      <c r="S20" s="55"/>
      <c r="T20" s="24"/>
      <c r="U20" s="127"/>
      <c r="V20" s="129"/>
    </row>
    <row r="21" spans="1:22" ht="13.5" customHeight="1" thickBot="1">
      <c r="A21" s="166"/>
      <c r="B21" s="166"/>
      <c r="C21" s="166"/>
      <c r="D21" s="99"/>
      <c r="E21" s="100"/>
      <c r="F21" s="3">
        <v>1</v>
      </c>
      <c r="G21" s="4">
        <v>2</v>
      </c>
      <c r="H21" s="5">
        <v>3</v>
      </c>
      <c r="I21" s="169"/>
      <c r="J21" s="164"/>
      <c r="K21" s="18"/>
      <c r="L21" s="154">
        <v>9</v>
      </c>
      <c r="M21" s="190" t="str">
        <f>VLOOKUP(L21,'пр.взвешивания'!B1:H32,2,FALSE)</f>
        <v>ПОНОМАРЁВА Мария Александровна</v>
      </c>
      <c r="N21" s="113" t="str">
        <f>VLOOKUP(L21,'пр.взвешивания'!B1:G83,3,FALSE)</f>
        <v>27.09.89 мс</v>
      </c>
      <c r="O21" s="132" t="str">
        <f>VLOOKUP(L21,'пр.взвешивания'!B1:H54,4,FALSE)</f>
        <v>С.П.НМСУ "Горный"</v>
      </c>
      <c r="P21" s="192" t="str">
        <f>VLOOKUP(L21,'пр.взвешивания'!B1:H50,5,FALSE)</f>
        <v>С.Петербург</v>
      </c>
      <c r="Q21" s="61">
        <v>0</v>
      </c>
      <c r="R21" s="62">
        <v>0</v>
      </c>
      <c r="S21" s="63"/>
      <c r="T21" s="64">
        <v>0.5</v>
      </c>
      <c r="U21" s="127">
        <f>SUM(Q21:T21)</f>
        <v>0.5</v>
      </c>
      <c r="V21" s="174">
        <v>4</v>
      </c>
    </row>
    <row r="22" spans="1:22" ht="13.5" customHeight="1">
      <c r="A22" s="162">
        <v>6</v>
      </c>
      <c r="B22" s="150" t="str">
        <f>VLOOKUP(A22,'пр.взвешивания'!B2:H45,2,FALSE)</f>
        <v>ДАВТЯН Джульетта Михайловна</v>
      </c>
      <c r="C22" s="152" t="str">
        <f>VLOOKUP(A22,'пр.взвешивания'!B2:H45,3,FALSE)</f>
        <v>24.06.88 мс</v>
      </c>
      <c r="D22" s="158" t="str">
        <f>VLOOKUP(A22,'пр.взвешивания'!B2:H66,4,FALSE)</f>
        <v>МОС,МГУ ПС</v>
      </c>
      <c r="E22" s="140" t="str">
        <f>VLOOKUP(A22,'пр.взвешивания'!B2:H45,5,FALSE)</f>
        <v>Москва </v>
      </c>
      <c r="F22" s="21"/>
      <c r="G22" s="22">
        <v>4</v>
      </c>
      <c r="H22" s="22">
        <v>3</v>
      </c>
      <c r="I22" s="126">
        <f>SUM(G22:H22)</f>
        <v>7</v>
      </c>
      <c r="J22" s="128">
        <v>1</v>
      </c>
      <c r="L22" s="154"/>
      <c r="M22" s="191"/>
      <c r="N22" s="161"/>
      <c r="O22" s="159"/>
      <c r="P22" s="201"/>
      <c r="Q22" s="59"/>
      <c r="R22" s="55"/>
      <c r="S22" s="65"/>
      <c r="T22" s="24"/>
      <c r="U22" s="127"/>
      <c r="V22" s="174"/>
    </row>
    <row r="23" spans="1:22" ht="13.5" thickBot="1">
      <c r="A23" s="142"/>
      <c r="B23" s="151"/>
      <c r="C23" s="153"/>
      <c r="D23" s="159"/>
      <c r="E23" s="135"/>
      <c r="F23" s="23"/>
      <c r="G23" s="24" t="s">
        <v>79</v>
      </c>
      <c r="H23" s="24"/>
      <c r="I23" s="127"/>
      <c r="J23" s="129"/>
      <c r="L23" s="154">
        <v>8</v>
      </c>
      <c r="M23" s="120" t="str">
        <f>VLOOKUP(L23,'пр.взвешивания'!B1:H34,2,FALSE)</f>
        <v>КАРПОВА Дарья Валерьевна</v>
      </c>
      <c r="N23" s="122" t="str">
        <f>VLOOKUP(L23,'пр.взвешивания'!B1:G85,3,FALSE)</f>
        <v>17.11.89 мс</v>
      </c>
      <c r="O23" s="179" t="str">
        <f>VLOOKUP(L23,'пр.взвешивания'!B1:H56,4,FALSE)</f>
        <v>ДВФО,ДГАФК</v>
      </c>
      <c r="P23" s="192" t="str">
        <f>VLOOKUP(L23,'пр.взвешивания'!B1:H52,5,FALSE)</f>
        <v>Хабаровский край</v>
      </c>
      <c r="Q23" s="25">
        <v>0</v>
      </c>
      <c r="R23" s="27">
        <v>1</v>
      </c>
      <c r="S23" s="62">
        <v>3.5</v>
      </c>
      <c r="T23" s="65"/>
      <c r="U23" s="127">
        <f>SUM(Q23:T23)</f>
        <v>4.5</v>
      </c>
      <c r="V23" s="174">
        <v>3</v>
      </c>
    </row>
    <row r="24" spans="1:22" ht="13.5" thickBot="1">
      <c r="A24" s="142">
        <v>7</v>
      </c>
      <c r="B24" s="143" t="str">
        <f>VLOOKUP(A24,'пр.взвешивания'!B2:H47,2,FALSE)</f>
        <v>ГАЙНУТДИНОВА Лилия Мубараховна</v>
      </c>
      <c r="C24" s="130" t="str">
        <f>VLOOKUP(A24,'пр.взвешивания'!B2:H47,3,FALSE)</f>
        <v>28.08.91 кмс</v>
      </c>
      <c r="D24" s="132" t="str">
        <f>VLOOKUP(A24,'пр.взвешивания'!B2:H68,4,FALSE)</f>
        <v>ПФО ,КГЭУ</v>
      </c>
      <c r="E24" s="134" t="str">
        <f>VLOOKUP(A24,'пр.взвешивания'!B2:H47,5,FALSE)</f>
        <v>Казань,р.Татарстан</v>
      </c>
      <c r="F24" s="25">
        <v>0</v>
      </c>
      <c r="G24" s="26"/>
      <c r="H24" s="27">
        <v>0</v>
      </c>
      <c r="I24" s="126">
        <f>SUM(F24:H24)</f>
        <v>0</v>
      </c>
      <c r="J24" s="129">
        <v>3</v>
      </c>
      <c r="L24" s="155"/>
      <c r="M24" s="121"/>
      <c r="N24" s="123"/>
      <c r="O24" s="198"/>
      <c r="P24" s="200"/>
      <c r="Q24" s="66"/>
      <c r="R24" s="32"/>
      <c r="S24" s="67"/>
      <c r="T24" s="33"/>
      <c r="U24" s="139"/>
      <c r="V24" s="175"/>
    </row>
    <row r="25" spans="1:18" ht="13.5" thickBot="1">
      <c r="A25" s="142"/>
      <c r="B25" s="144"/>
      <c r="C25" s="131"/>
      <c r="D25" s="133"/>
      <c r="E25" s="135"/>
      <c r="F25" s="28"/>
      <c r="G25" s="29"/>
      <c r="H25" s="24"/>
      <c r="I25" s="127"/>
      <c r="J25" s="129"/>
      <c r="M25" s="18" t="s">
        <v>10</v>
      </c>
      <c r="R25" s="18" t="s">
        <v>11</v>
      </c>
    </row>
    <row r="26" spans="1:19" ht="13.5" thickBot="1">
      <c r="A26" s="142">
        <v>8</v>
      </c>
      <c r="B26" s="146" t="str">
        <f>VLOOKUP(A26,'пр.взвешивания'!B2:H49,2,FALSE)</f>
        <v>КАРПОВА Дарья Валерьевна</v>
      </c>
      <c r="C26" s="136" t="str">
        <f>VLOOKUP(A26,'пр.взвешивания'!B2:H49,3,FALSE)</f>
        <v>17.11.89 мс</v>
      </c>
      <c r="D26" s="132" t="str">
        <f>VLOOKUP(A26,'пр.взвешивания'!B2:H70,4,FALSE)</f>
        <v>ДВФО,ДГАФК</v>
      </c>
      <c r="E26" s="134" t="str">
        <f>VLOOKUP(A26,'пр.взвешивания'!B2:H49,5,FALSE)</f>
        <v>Хабаровский край</v>
      </c>
      <c r="F26" s="25">
        <v>0</v>
      </c>
      <c r="G26" s="27">
        <v>4</v>
      </c>
      <c r="H26" s="30"/>
      <c r="I26" s="127">
        <f>SUM(G26:H26)</f>
        <v>4</v>
      </c>
      <c r="J26" s="174">
        <v>2</v>
      </c>
      <c r="L26" s="156">
        <v>5</v>
      </c>
      <c r="M26" s="124" t="str">
        <f>VLOOKUP(L26,'пр.взвешивания'!B1:H37,2,FALSE)</f>
        <v>КОВЯЗИНА Анастасия Владимировна </v>
      </c>
      <c r="N26" s="160" t="str">
        <f>VLOOKUP(L26,'пр.взвешивания'!B1:G88,3,FALSE)</f>
        <v>05.09.87 мс</v>
      </c>
      <c r="O26" s="124" t="str">
        <f>VLOOKUP(N26,'пр.взвешивания'!D1:J37,2,FALSE)</f>
        <v>ПФО,КГАВМ</v>
      </c>
      <c r="P26" s="124" t="str">
        <f>VLOOKUP(O26,'пр.взвешивания'!E1:K37,2,FALSE)</f>
        <v>Казань,р.Татарстан</v>
      </c>
      <c r="Q26" s="13"/>
      <c r="R26" s="13"/>
      <c r="S26" s="13"/>
    </row>
    <row r="27" spans="1:19" ht="13.5" thickBot="1">
      <c r="A27" s="145"/>
      <c r="B27" s="147"/>
      <c r="C27" s="137"/>
      <c r="D27" s="138"/>
      <c r="E27" s="141"/>
      <c r="F27" s="31"/>
      <c r="G27" s="32" t="s">
        <v>81</v>
      </c>
      <c r="H27" s="33"/>
      <c r="I27" s="139"/>
      <c r="J27" s="175"/>
      <c r="L27" s="157"/>
      <c r="M27" s="176"/>
      <c r="N27" s="114"/>
      <c r="O27" s="176"/>
      <c r="P27" s="176"/>
      <c r="Q27" s="19">
        <v>5</v>
      </c>
      <c r="R27" s="13"/>
      <c r="S27" s="13"/>
    </row>
    <row r="28" spans="1:19" ht="16.5" thickBot="1">
      <c r="A28" s="34" t="s">
        <v>17</v>
      </c>
      <c r="B28" s="18"/>
      <c r="C28" s="18"/>
      <c r="D28" s="18"/>
      <c r="E28" s="18"/>
      <c r="L28" s="118">
        <v>10</v>
      </c>
      <c r="M28" s="115" t="str">
        <f>VLOOKUP(L28,'пр.взвешивания'!B1:H39,2,FALSE)</f>
        <v>АСЛАНОВА Эльпида Дмитриевна</v>
      </c>
      <c r="N28" s="113" t="str">
        <f>VLOOKUP(L28,'пр.взвешивания'!B1:G90,3,FALSE)</f>
        <v>19.12.91 мс</v>
      </c>
      <c r="O28" s="115" t="str">
        <f>VLOOKUP(N28,'пр.взвешивания'!D1:J39,2,FALSE)</f>
        <v>ЮФО,РГСУ</v>
      </c>
      <c r="P28" s="115" t="str">
        <f>VLOOKUP(O28,'пр.взвешивания'!E1:K39,2,FALSE)</f>
        <v>Анапа,Краснодарский край</v>
      </c>
      <c r="Q28" s="20" t="s">
        <v>86</v>
      </c>
      <c r="R28" s="15"/>
      <c r="S28" s="13"/>
    </row>
    <row r="29" spans="1:22" ht="13.5" thickBot="1">
      <c r="A29" s="162">
        <v>9</v>
      </c>
      <c r="B29" s="150" t="str">
        <f>VLOOKUP(A29,'пр.взвешивания'!B2:H52,2,FALSE)</f>
        <v>ПОНОМАРЁВА Мария Александровна</v>
      </c>
      <c r="C29" s="152" t="str">
        <f>VLOOKUP(A29,'пр.взвешивания'!B2:H52,3,FALSE)</f>
        <v>27.09.89 мс</v>
      </c>
      <c r="D29" s="158" t="str">
        <f>VLOOKUP(A29,'пр.взвешивания'!B2:H73,4,FALSE)</f>
        <v>С.П.НМСУ "Горный"</v>
      </c>
      <c r="E29" s="140" t="str">
        <f>VLOOKUP(A29,'пр.взвешивания'!B2:H52,5,FALSE)</f>
        <v>С.Петербург</v>
      </c>
      <c r="F29" s="21"/>
      <c r="G29" s="35">
        <v>0</v>
      </c>
      <c r="H29" s="18"/>
      <c r="I29" s="126">
        <f>SUM(G29:H29)</f>
        <v>0</v>
      </c>
      <c r="J29" s="189">
        <v>2</v>
      </c>
      <c r="L29" s="119"/>
      <c r="M29" s="116"/>
      <c r="N29" s="114"/>
      <c r="O29" s="116"/>
      <c r="P29" s="116"/>
      <c r="Q29" s="13"/>
      <c r="R29" s="16"/>
      <c r="S29" s="12">
        <v>5</v>
      </c>
      <c r="T29" s="18"/>
      <c r="U29" s="18"/>
      <c r="V29" s="18"/>
    </row>
    <row r="30" spans="1:22" ht="15" customHeight="1" thickBot="1">
      <c r="A30" s="142"/>
      <c r="B30" s="151"/>
      <c r="C30" s="153"/>
      <c r="D30" s="159"/>
      <c r="E30" s="135"/>
      <c r="F30" s="36"/>
      <c r="G30" s="37"/>
      <c r="H30" s="18"/>
      <c r="I30" s="127"/>
      <c r="J30" s="129"/>
      <c r="L30" s="156">
        <v>6</v>
      </c>
      <c r="M30" s="124" t="str">
        <f>VLOOKUP(L30,'пр.взвешивания'!B1:H41,2,FALSE)</f>
        <v>ДАВТЯН Джульетта Михайловна</v>
      </c>
      <c r="N30" s="160" t="str">
        <f>VLOOKUP(L30,'пр.взвешивания'!B1:G92,3,FALSE)</f>
        <v>24.06.88 мс</v>
      </c>
      <c r="O30" s="124" t="str">
        <f>VLOOKUP(N30,'пр.взвешивания'!D1:J41,2,FALSE)</f>
        <v>МОС,МГУ ПС</v>
      </c>
      <c r="P30" s="124" t="str">
        <f>VLOOKUP(O30,'пр.взвешивания'!E1:K41,2,FALSE)</f>
        <v>Москва </v>
      </c>
      <c r="Q30" s="13"/>
      <c r="R30" s="16"/>
      <c r="S30" s="14" t="s">
        <v>86</v>
      </c>
      <c r="T30" s="18"/>
      <c r="U30" s="18"/>
      <c r="V30" s="18"/>
    </row>
    <row r="31" spans="1:23" ht="13.5" customHeight="1">
      <c r="A31" s="142">
        <v>10</v>
      </c>
      <c r="B31" s="143" t="str">
        <f>VLOOKUP(A31,'пр.взвешивания'!B2:H54,2,FALSE)</f>
        <v>АСЛАНОВА Эльпида Дмитриевна</v>
      </c>
      <c r="C31" s="130" t="str">
        <f>VLOOKUP(A31,'пр.взвешивания'!B2:H54,3,FALSE)</f>
        <v>19.12.91 мс</v>
      </c>
      <c r="D31" s="132" t="str">
        <f>VLOOKUP(A31,'пр.взвешивания'!B2:H75,4,FALSE)</f>
        <v>ЮФО,РГСУ</v>
      </c>
      <c r="E31" s="134" t="str">
        <f>VLOOKUP(A31,'пр.взвешивания'!B2:H54,5,FALSE)</f>
        <v>Анапа,Краснодарский край</v>
      </c>
      <c r="F31" s="38">
        <v>3</v>
      </c>
      <c r="G31" s="39"/>
      <c r="H31" s="18"/>
      <c r="I31" s="127">
        <f>SUM(F31:H31)</f>
        <v>3</v>
      </c>
      <c r="J31" s="129">
        <v>1</v>
      </c>
      <c r="L31" s="157"/>
      <c r="M31" s="125"/>
      <c r="N31" s="161"/>
      <c r="O31" s="125"/>
      <c r="P31" s="125"/>
      <c r="Q31" s="19">
        <v>3</v>
      </c>
      <c r="R31" s="17"/>
      <c r="S31" s="13"/>
      <c r="T31" s="18"/>
      <c r="U31" s="42"/>
      <c r="V31" s="42"/>
      <c r="W31" s="6"/>
    </row>
    <row r="32" spans="1:23" ht="16.5" thickBot="1">
      <c r="A32" s="145"/>
      <c r="B32" s="147"/>
      <c r="C32" s="137"/>
      <c r="D32" s="138"/>
      <c r="E32" s="141"/>
      <c r="F32" s="40"/>
      <c r="G32" s="41"/>
      <c r="H32" s="18"/>
      <c r="I32" s="139"/>
      <c r="J32" s="170"/>
      <c r="L32" s="154">
        <v>3</v>
      </c>
      <c r="M32" s="120" t="str">
        <f>VLOOKUP(L32,'пр.взвешивания'!B1:H43,2,FALSE)</f>
        <v>СИНЕРОВА Инга Яновна</v>
      </c>
      <c r="N32" s="122" t="str">
        <f>VLOOKUP(L32,'пр.взвешивания'!B1:G94,3,FALSE)</f>
        <v>07.90.91 мс</v>
      </c>
      <c r="O32" s="120" t="str">
        <f>VLOOKUP(N32,'пр.взвешивания'!D1:J43,2,FALSE)</f>
        <v>МОС,МГАФК</v>
      </c>
      <c r="P32" s="120" t="str">
        <f>VLOOKUP(O32,'пр.взвешивания'!E1:K43,2,FALSE)</f>
        <v>Москва</v>
      </c>
      <c r="Q32" s="20" t="s">
        <v>87</v>
      </c>
      <c r="R32" s="13"/>
      <c r="S32" s="13"/>
      <c r="T32" s="18"/>
      <c r="V32" s="44"/>
      <c r="W32" s="7"/>
    </row>
    <row r="33" spans="12:23" ht="16.5" thickBot="1">
      <c r="L33" s="155"/>
      <c r="M33" s="121"/>
      <c r="N33" s="123"/>
      <c r="O33" s="121"/>
      <c r="P33" s="121"/>
      <c r="Q33" s="13"/>
      <c r="R33" s="13"/>
      <c r="S33" s="13"/>
      <c r="T33" s="18"/>
      <c r="U33" s="44"/>
      <c r="V33" s="44"/>
      <c r="W33" s="7"/>
    </row>
    <row r="34" spans="7:23" ht="12.75" customHeight="1">
      <c r="G34" s="117" t="str">
        <f>'[1]реквизиты'!$G$7</f>
        <v>А.А.Лебедев</v>
      </c>
      <c r="H34" s="117"/>
      <c r="I34" s="117"/>
      <c r="K34" s="18"/>
      <c r="T34" s="117" t="str">
        <f>'[1]реквизиты'!$G$9</f>
        <v>С.М.Трескин</v>
      </c>
      <c r="U34" s="117"/>
      <c r="V34" s="117"/>
      <c r="W34" s="11"/>
    </row>
    <row r="35" spans="1:23" ht="15.75" customHeight="1">
      <c r="A35" s="43" t="str">
        <f>HYPERLINK('[1]реквизиты'!$A$6)</f>
        <v>Гл. судья, судья МК</v>
      </c>
      <c r="F35" s="18"/>
      <c r="G35" s="117"/>
      <c r="H35" s="117"/>
      <c r="I35" s="117"/>
      <c r="L35" s="43" t="str">
        <f>HYPERLINK('[2]реквизиты'!$A$22)</f>
        <v>Гл. секретарь, судья МК</v>
      </c>
      <c r="T35" s="117"/>
      <c r="U35" s="117"/>
      <c r="V35" s="117"/>
      <c r="W35" s="7"/>
    </row>
    <row r="36" spans="7:23" ht="12.75">
      <c r="G36" s="81" t="str">
        <f>'[1]реквизиты'!$G$8</f>
        <v>/г.Москва/</v>
      </c>
      <c r="H36" s="82"/>
      <c r="T36" s="81" t="str">
        <f>'[1]реквизиты'!$G$10</f>
        <v>/г. Бийск/</v>
      </c>
      <c r="U36" s="82"/>
      <c r="V36" s="46"/>
      <c r="W36" s="11"/>
    </row>
    <row r="38" ht="12.75">
      <c r="F38" s="42"/>
    </row>
    <row r="39" spans="12:23" ht="12.75">
      <c r="L39" s="18"/>
      <c r="M39" s="18"/>
      <c r="N39" s="18"/>
      <c r="O39" s="18"/>
      <c r="P39" s="18"/>
      <c r="Q39" s="18"/>
      <c r="R39" s="18"/>
      <c r="S39" s="18"/>
      <c r="T39" s="18"/>
      <c r="U39" s="47"/>
      <c r="V39" s="47"/>
      <c r="W39" s="11"/>
    </row>
    <row r="40" spans="7:22" ht="12.75">
      <c r="G40" s="4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10" ht="12.75">
      <c r="A41" s="9"/>
      <c r="B41" s="9"/>
      <c r="C41" s="9"/>
      <c r="D41" s="6"/>
      <c r="E41" s="6"/>
      <c r="F41" s="18"/>
      <c r="G41" s="18"/>
      <c r="H41" s="6"/>
      <c r="I41" s="6"/>
      <c r="J41" s="6"/>
    </row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8"/>
    </row>
  </sheetData>
  <sheetProtection/>
  <mergeCells count="180">
    <mergeCell ref="E26:E27"/>
    <mergeCell ref="E29:E30"/>
    <mergeCell ref="P26:P27"/>
    <mergeCell ref="P28:P29"/>
    <mergeCell ref="P30:P31"/>
    <mergeCell ref="P32:P33"/>
    <mergeCell ref="I31:I32"/>
    <mergeCell ref="J29:J30"/>
    <mergeCell ref="I26:I27"/>
    <mergeCell ref="K16:K17"/>
    <mergeCell ref="J31:J32"/>
    <mergeCell ref="I29:I30"/>
    <mergeCell ref="O6:P7"/>
    <mergeCell ref="D6:E7"/>
    <mergeCell ref="E8:E9"/>
    <mergeCell ref="E22:E23"/>
    <mergeCell ref="P23:P24"/>
    <mergeCell ref="P8:P9"/>
    <mergeCell ref="P10:P11"/>
    <mergeCell ref="P21:P22"/>
    <mergeCell ref="I24:I25"/>
    <mergeCell ref="J24:J25"/>
    <mergeCell ref="U14:U15"/>
    <mergeCell ref="N10:N11"/>
    <mergeCell ref="U21:U22"/>
    <mergeCell ref="U17:U18"/>
    <mergeCell ref="L23:L24"/>
    <mergeCell ref="L21:L22"/>
    <mergeCell ref="L19:L20"/>
    <mergeCell ref="P14:P15"/>
    <mergeCell ref="V23:V24"/>
    <mergeCell ref="M23:M24"/>
    <mergeCell ref="N23:N24"/>
    <mergeCell ref="O23:O24"/>
    <mergeCell ref="U23:U24"/>
    <mergeCell ref="V21:V22"/>
    <mergeCell ref="M21:M22"/>
    <mergeCell ref="N21:N22"/>
    <mergeCell ref="O21:O22"/>
    <mergeCell ref="A1:V1"/>
    <mergeCell ref="A2:V2"/>
    <mergeCell ref="A4:V4"/>
    <mergeCell ref="S5:V5"/>
    <mergeCell ref="D3:P3"/>
    <mergeCell ref="V17:V18"/>
    <mergeCell ref="N14:N15"/>
    <mergeCell ref="O14:O15"/>
    <mergeCell ref="P17:P18"/>
    <mergeCell ref="V14:V15"/>
    <mergeCell ref="E17:E18"/>
    <mergeCell ref="D20:E21"/>
    <mergeCell ref="I17:I18"/>
    <mergeCell ref="F20:H20"/>
    <mergeCell ref="I20:I21"/>
    <mergeCell ref="J20:J21"/>
    <mergeCell ref="V19:V20"/>
    <mergeCell ref="M19:M20"/>
    <mergeCell ref="N19:N20"/>
    <mergeCell ref="O19:O20"/>
    <mergeCell ref="U19:U20"/>
    <mergeCell ref="P19:P20"/>
    <mergeCell ref="L10:L11"/>
    <mergeCell ref="M10:M11"/>
    <mergeCell ref="N12:N13"/>
    <mergeCell ref="O12:O13"/>
    <mergeCell ref="U12:U13"/>
    <mergeCell ref="V12:V13"/>
    <mergeCell ref="P12:P13"/>
    <mergeCell ref="L8:L9"/>
    <mergeCell ref="M8:M9"/>
    <mergeCell ref="N8:N9"/>
    <mergeCell ref="O8:O9"/>
    <mergeCell ref="U8:U9"/>
    <mergeCell ref="V8:V9"/>
    <mergeCell ref="O10:O11"/>
    <mergeCell ref="U10:U11"/>
    <mergeCell ref="N6:N7"/>
    <mergeCell ref="Q6:T6"/>
    <mergeCell ref="U6:U7"/>
    <mergeCell ref="V10:V11"/>
    <mergeCell ref="V6:V7"/>
    <mergeCell ref="L6:L7"/>
    <mergeCell ref="M6:M7"/>
    <mergeCell ref="M14:M15"/>
    <mergeCell ref="A31:A32"/>
    <mergeCell ref="B31:B32"/>
    <mergeCell ref="C31:C32"/>
    <mergeCell ref="D31:D32"/>
    <mergeCell ref="A29:A30"/>
    <mergeCell ref="B29:B30"/>
    <mergeCell ref="M17:M18"/>
    <mergeCell ref="A20:A21"/>
    <mergeCell ref="C29:C30"/>
    <mergeCell ref="D29:D30"/>
    <mergeCell ref="A26:A27"/>
    <mergeCell ref="B26:B27"/>
    <mergeCell ref="C26:C27"/>
    <mergeCell ref="D26:D27"/>
    <mergeCell ref="C20:C21"/>
    <mergeCell ref="B20:B21"/>
    <mergeCell ref="O26:O27"/>
    <mergeCell ref="N26:N27"/>
    <mergeCell ref="M26:M27"/>
    <mergeCell ref="L26:L27"/>
    <mergeCell ref="L12:L13"/>
    <mergeCell ref="M12:M13"/>
    <mergeCell ref="L14:L15"/>
    <mergeCell ref="L17:L18"/>
    <mergeCell ref="N17:N18"/>
    <mergeCell ref="O17:O18"/>
    <mergeCell ref="J17:J18"/>
    <mergeCell ref="J15:J16"/>
    <mergeCell ref="D15:D16"/>
    <mergeCell ref="I15:I16"/>
    <mergeCell ref="K8:K9"/>
    <mergeCell ref="K10:K11"/>
    <mergeCell ref="K12:K13"/>
    <mergeCell ref="K14:K15"/>
    <mergeCell ref="J12:J13"/>
    <mergeCell ref="D8:D9"/>
    <mergeCell ref="J6:J7"/>
    <mergeCell ref="H5:J5"/>
    <mergeCell ref="A6:A7"/>
    <mergeCell ref="B6:B7"/>
    <mergeCell ref="C6:C7"/>
    <mergeCell ref="F6:H6"/>
    <mergeCell ref="I6:I7"/>
    <mergeCell ref="N30:N31"/>
    <mergeCell ref="O30:O31"/>
    <mergeCell ref="A8:A9"/>
    <mergeCell ref="B8:B9"/>
    <mergeCell ref="C8:C9"/>
    <mergeCell ref="A24:A25"/>
    <mergeCell ref="B24:B25"/>
    <mergeCell ref="I22:I23"/>
    <mergeCell ref="J22:J23"/>
    <mergeCell ref="A22:A23"/>
    <mergeCell ref="L32:L33"/>
    <mergeCell ref="L30:L31"/>
    <mergeCell ref="B22:B23"/>
    <mergeCell ref="C22:C23"/>
    <mergeCell ref="D22:D23"/>
    <mergeCell ref="C24:C25"/>
    <mergeCell ref="D24:D25"/>
    <mergeCell ref="J26:J27"/>
    <mergeCell ref="E24:E25"/>
    <mergeCell ref="E31:E32"/>
    <mergeCell ref="A17:A18"/>
    <mergeCell ref="B17:B18"/>
    <mergeCell ref="C17:C18"/>
    <mergeCell ref="D17:D18"/>
    <mergeCell ref="A15:A16"/>
    <mergeCell ref="B15:B16"/>
    <mergeCell ref="C15:C16"/>
    <mergeCell ref="C12:C13"/>
    <mergeCell ref="D12:D13"/>
    <mergeCell ref="I12:I13"/>
    <mergeCell ref="E15:E16"/>
    <mergeCell ref="E12:E13"/>
    <mergeCell ref="A10:A11"/>
    <mergeCell ref="B10:B11"/>
    <mergeCell ref="A12:A13"/>
    <mergeCell ref="B12:B13"/>
    <mergeCell ref="I8:I9"/>
    <mergeCell ref="J8:J9"/>
    <mergeCell ref="C10:C11"/>
    <mergeCell ref="J10:J11"/>
    <mergeCell ref="I10:I11"/>
    <mergeCell ref="D10:D11"/>
    <mergeCell ref="E10:E11"/>
    <mergeCell ref="N28:N29"/>
    <mergeCell ref="O28:O29"/>
    <mergeCell ref="G34:I35"/>
    <mergeCell ref="T34:V35"/>
    <mergeCell ref="L28:L29"/>
    <mergeCell ref="M28:M29"/>
    <mergeCell ref="M32:M33"/>
    <mergeCell ref="N32:N33"/>
    <mergeCell ref="O32:O33"/>
    <mergeCell ref="M30:M31"/>
  </mergeCells>
  <printOptions horizontalCentered="1" verticalCentered="1"/>
  <pageMargins left="0" right="0" top="0.7874015748031497" bottom="0" header="0.5118110236220472" footer="0.5118110236220472"/>
  <pageSetup horizontalDpi="300" verticalDpi="3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31"/>
  <sheetViews>
    <sheetView tabSelected="1" zoomScalePageLayoutView="0" workbookViewId="0" topLeftCell="A1">
      <selection activeCell="E16" sqref="E16:E17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15.8515625" style="0" customWidth="1"/>
    <col min="7" max="7" width="12.421875" style="0" customWidth="1"/>
    <col min="8" max="8" width="15.421875" style="0" customWidth="1"/>
  </cols>
  <sheetData>
    <row r="1" spans="1:8" ht="27.75" customHeight="1" thickBot="1">
      <c r="A1" s="227" t="s">
        <v>13</v>
      </c>
      <c r="B1" s="227"/>
      <c r="C1" s="227"/>
      <c r="D1" s="227"/>
      <c r="E1" s="227"/>
      <c r="F1" s="227"/>
      <c r="G1" s="227"/>
      <c r="H1" s="227"/>
    </row>
    <row r="2" spans="2:8" ht="32.25" customHeight="1" thickBot="1">
      <c r="B2" s="228" t="s">
        <v>23</v>
      </c>
      <c r="C2" s="228"/>
      <c r="D2" s="229" t="str">
        <f>'[1]реквизиты'!$A$2</f>
        <v>Всероссийские соревнования среди студентов по самбо (женщины).</v>
      </c>
      <c r="E2" s="230"/>
      <c r="F2" s="230"/>
      <c r="G2" s="230"/>
      <c r="H2" s="231"/>
    </row>
    <row r="3" spans="2:8" ht="24.75" customHeight="1">
      <c r="B3" s="79"/>
      <c r="C3" s="232" t="str">
        <f>'[1]реквизиты'!$A$3</f>
        <v>21-25 января 2013г.      г.Ярославль</v>
      </c>
      <c r="D3" s="232"/>
      <c r="E3" s="80"/>
      <c r="G3" s="233" t="s">
        <v>72</v>
      </c>
      <c r="H3" s="233"/>
    </row>
    <row r="4" spans="1:8" ht="12.75" customHeight="1">
      <c r="A4" s="202" t="s">
        <v>24</v>
      </c>
      <c r="B4" s="218" t="s">
        <v>0</v>
      </c>
      <c r="C4" s="202" t="s">
        <v>4</v>
      </c>
      <c r="D4" s="220" t="s">
        <v>1</v>
      </c>
      <c r="E4" s="224" t="s">
        <v>73</v>
      </c>
      <c r="F4" s="114"/>
      <c r="G4" s="222" t="s">
        <v>2</v>
      </c>
      <c r="H4" s="202" t="s">
        <v>3</v>
      </c>
    </row>
    <row r="5" spans="1:8" ht="12.75">
      <c r="A5" s="92"/>
      <c r="B5" s="219"/>
      <c r="C5" s="92"/>
      <c r="D5" s="221"/>
      <c r="E5" s="225"/>
      <c r="F5" s="226"/>
      <c r="G5" s="223"/>
      <c r="H5" s="92"/>
    </row>
    <row r="6" spans="1:8" ht="12.75">
      <c r="A6" s="93">
        <v>1</v>
      </c>
      <c r="B6" s="207">
        <v>1</v>
      </c>
      <c r="C6" s="212" t="s">
        <v>28</v>
      </c>
      <c r="D6" s="205" t="s">
        <v>29</v>
      </c>
      <c r="E6" s="217" t="s">
        <v>30</v>
      </c>
      <c r="F6" s="239" t="s">
        <v>31</v>
      </c>
      <c r="G6" s="205"/>
      <c r="H6" s="212" t="s">
        <v>32</v>
      </c>
    </row>
    <row r="7" spans="1:8" ht="12.75">
      <c r="A7" s="93"/>
      <c r="B7" s="207"/>
      <c r="C7" s="213"/>
      <c r="D7" s="206"/>
      <c r="E7" s="215"/>
      <c r="F7" s="206"/>
      <c r="G7" s="206"/>
      <c r="H7" s="213"/>
    </row>
    <row r="8" spans="1:8" ht="12.75">
      <c r="A8" s="93">
        <v>2</v>
      </c>
      <c r="B8" s="216">
        <v>2</v>
      </c>
      <c r="C8" s="208" t="s">
        <v>33</v>
      </c>
      <c r="D8" s="210" t="s">
        <v>34</v>
      </c>
      <c r="E8" s="214" t="s">
        <v>35</v>
      </c>
      <c r="F8" s="205" t="s">
        <v>36</v>
      </c>
      <c r="G8" s="203"/>
      <c r="H8" s="208" t="s">
        <v>37</v>
      </c>
    </row>
    <row r="9" spans="1:8" ht="12.75">
      <c r="A9" s="93"/>
      <c r="B9" s="216"/>
      <c r="C9" s="209"/>
      <c r="D9" s="211"/>
      <c r="E9" s="215"/>
      <c r="F9" s="206"/>
      <c r="G9" s="204"/>
      <c r="H9" s="211"/>
    </row>
    <row r="10" spans="1:8" ht="12.75">
      <c r="A10" s="93">
        <v>3</v>
      </c>
      <c r="B10" s="207">
        <v>3</v>
      </c>
      <c r="C10" s="212" t="s">
        <v>38</v>
      </c>
      <c r="D10" s="205" t="s">
        <v>39</v>
      </c>
      <c r="E10" s="214" t="s">
        <v>40</v>
      </c>
      <c r="F10" s="205" t="s">
        <v>41</v>
      </c>
      <c r="G10" s="205"/>
      <c r="H10" s="212" t="s">
        <v>42</v>
      </c>
    </row>
    <row r="11" spans="1:8" ht="12.75">
      <c r="A11" s="93"/>
      <c r="B11" s="207"/>
      <c r="C11" s="213"/>
      <c r="D11" s="206"/>
      <c r="E11" s="215"/>
      <c r="F11" s="206"/>
      <c r="G11" s="206"/>
      <c r="H11" s="213"/>
    </row>
    <row r="12" spans="1:8" ht="12.75">
      <c r="A12" s="93">
        <v>4</v>
      </c>
      <c r="B12" s="207">
        <v>4</v>
      </c>
      <c r="C12" s="208" t="s">
        <v>43</v>
      </c>
      <c r="D12" s="210" t="s">
        <v>44</v>
      </c>
      <c r="E12" s="214" t="s">
        <v>45</v>
      </c>
      <c r="F12" s="205" t="s">
        <v>41</v>
      </c>
      <c r="G12" s="203"/>
      <c r="H12" s="208" t="s">
        <v>46</v>
      </c>
    </row>
    <row r="13" spans="1:8" ht="12.75">
      <c r="A13" s="93"/>
      <c r="B13" s="207"/>
      <c r="C13" s="209"/>
      <c r="D13" s="211"/>
      <c r="E13" s="215"/>
      <c r="F13" s="206"/>
      <c r="G13" s="204"/>
      <c r="H13" s="211"/>
    </row>
    <row r="14" spans="1:8" ht="12.75">
      <c r="A14" s="93">
        <v>5</v>
      </c>
      <c r="B14" s="207">
        <v>5</v>
      </c>
      <c r="C14" s="208" t="s">
        <v>47</v>
      </c>
      <c r="D14" s="210" t="s">
        <v>48</v>
      </c>
      <c r="E14" s="214" t="s">
        <v>88</v>
      </c>
      <c r="F14" s="205" t="s">
        <v>49</v>
      </c>
      <c r="G14" s="203"/>
      <c r="H14" s="208" t="s">
        <v>74</v>
      </c>
    </row>
    <row r="15" spans="1:8" ht="12.75">
      <c r="A15" s="93"/>
      <c r="B15" s="207"/>
      <c r="C15" s="209"/>
      <c r="D15" s="211"/>
      <c r="E15" s="215"/>
      <c r="F15" s="206"/>
      <c r="G15" s="204"/>
      <c r="H15" s="211"/>
    </row>
    <row r="16" spans="1:8" ht="12.75">
      <c r="A16" s="93">
        <v>6</v>
      </c>
      <c r="B16" s="207">
        <v>6</v>
      </c>
      <c r="C16" s="208" t="s">
        <v>50</v>
      </c>
      <c r="D16" s="203" t="s">
        <v>51</v>
      </c>
      <c r="E16" s="214" t="s">
        <v>52</v>
      </c>
      <c r="F16" s="205" t="s">
        <v>53</v>
      </c>
      <c r="G16" s="203"/>
      <c r="H16" s="208" t="s">
        <v>54</v>
      </c>
    </row>
    <row r="17" spans="1:8" ht="12.75">
      <c r="A17" s="93"/>
      <c r="B17" s="207"/>
      <c r="C17" s="209"/>
      <c r="D17" s="234"/>
      <c r="E17" s="215"/>
      <c r="F17" s="206"/>
      <c r="G17" s="204"/>
      <c r="H17" s="211"/>
    </row>
    <row r="18" spans="1:8" ht="12.75">
      <c r="A18" s="93">
        <v>7</v>
      </c>
      <c r="B18" s="207">
        <v>7</v>
      </c>
      <c r="C18" s="208" t="s">
        <v>55</v>
      </c>
      <c r="D18" s="210" t="s">
        <v>56</v>
      </c>
      <c r="E18" s="214" t="s">
        <v>57</v>
      </c>
      <c r="F18" s="205" t="s">
        <v>49</v>
      </c>
      <c r="G18" s="203"/>
      <c r="H18" s="208" t="s">
        <v>58</v>
      </c>
    </row>
    <row r="19" spans="1:8" ht="12.75">
      <c r="A19" s="93"/>
      <c r="B19" s="207"/>
      <c r="C19" s="209"/>
      <c r="D19" s="211"/>
      <c r="E19" s="215"/>
      <c r="F19" s="206"/>
      <c r="G19" s="204"/>
      <c r="H19" s="211"/>
    </row>
    <row r="20" spans="1:8" ht="12.75">
      <c r="A20" s="93">
        <v>8</v>
      </c>
      <c r="B20" s="216">
        <v>8</v>
      </c>
      <c r="C20" s="235" t="s">
        <v>59</v>
      </c>
      <c r="D20" s="237" t="s">
        <v>60</v>
      </c>
      <c r="E20" s="214" t="s">
        <v>61</v>
      </c>
      <c r="F20" s="240" t="s">
        <v>75</v>
      </c>
      <c r="G20" s="237"/>
      <c r="H20" s="208" t="s">
        <v>62</v>
      </c>
    </row>
    <row r="21" spans="1:8" ht="12.75">
      <c r="A21" s="93"/>
      <c r="B21" s="216"/>
      <c r="C21" s="236"/>
      <c r="D21" s="238"/>
      <c r="E21" s="215"/>
      <c r="F21" s="241"/>
      <c r="G21" s="238"/>
      <c r="H21" s="211"/>
    </row>
    <row r="22" spans="1:8" ht="12.75">
      <c r="A22" s="93">
        <v>9</v>
      </c>
      <c r="B22" s="207">
        <v>9</v>
      </c>
      <c r="C22" s="208" t="s">
        <v>63</v>
      </c>
      <c r="D22" s="210" t="s">
        <v>64</v>
      </c>
      <c r="E22" s="214" t="s">
        <v>65</v>
      </c>
      <c r="F22" s="205" t="s">
        <v>31</v>
      </c>
      <c r="G22" s="203"/>
      <c r="H22" s="208" t="s">
        <v>66</v>
      </c>
    </row>
    <row r="23" spans="1:8" ht="12.75">
      <c r="A23" s="93"/>
      <c r="B23" s="207"/>
      <c r="C23" s="209"/>
      <c r="D23" s="211"/>
      <c r="E23" s="215"/>
      <c r="F23" s="206"/>
      <c r="G23" s="204"/>
      <c r="H23" s="211"/>
    </row>
    <row r="24" spans="1:8" ht="12.75">
      <c r="A24" s="93">
        <v>10</v>
      </c>
      <c r="B24" s="207">
        <v>10</v>
      </c>
      <c r="C24" s="212" t="s">
        <v>67</v>
      </c>
      <c r="D24" s="205" t="s">
        <v>68</v>
      </c>
      <c r="E24" s="214" t="s">
        <v>69</v>
      </c>
      <c r="F24" s="205" t="s">
        <v>70</v>
      </c>
      <c r="G24" s="205">
        <v>19681</v>
      </c>
      <c r="H24" s="212" t="s">
        <v>71</v>
      </c>
    </row>
    <row r="25" spans="1:8" ht="12.75">
      <c r="A25" s="93"/>
      <c r="B25" s="207"/>
      <c r="C25" s="213"/>
      <c r="D25" s="206"/>
      <c r="E25" s="215"/>
      <c r="F25" s="206"/>
      <c r="G25" s="206"/>
      <c r="H25" s="213"/>
    </row>
    <row r="26" spans="1:8" ht="12.75">
      <c r="A26" s="242"/>
      <c r="B26" s="242"/>
      <c r="C26" s="242"/>
      <c r="D26" s="242"/>
      <c r="E26" s="242"/>
      <c r="F26" s="242"/>
      <c r="G26" s="242"/>
      <c r="H26" s="242"/>
    </row>
    <row r="27" spans="1:8" ht="12.75">
      <c r="A27" s="242"/>
      <c r="B27" s="242"/>
      <c r="C27" s="242"/>
      <c r="D27" s="242"/>
      <c r="E27" s="242"/>
      <c r="F27" s="242"/>
      <c r="G27" s="242"/>
      <c r="H27" s="242"/>
    </row>
    <row r="28" spans="1:8" ht="12.75">
      <c r="A28" s="242"/>
      <c r="B28" s="242"/>
      <c r="C28" s="242"/>
      <c r="D28" s="242"/>
      <c r="E28" s="242"/>
      <c r="F28" s="242"/>
      <c r="G28" s="243"/>
      <c r="H28" s="242"/>
    </row>
    <row r="29" spans="1:8" ht="12.75">
      <c r="A29" s="242"/>
      <c r="B29" s="242"/>
      <c r="C29" s="242"/>
      <c r="D29" s="242"/>
      <c r="E29" s="242"/>
      <c r="F29" s="242"/>
      <c r="G29" s="243"/>
      <c r="H29" s="242"/>
    </row>
    <row r="30" spans="1:8" ht="12.75">
      <c r="A30" s="242"/>
      <c r="B30" s="242"/>
      <c r="C30" s="242"/>
      <c r="D30" s="242"/>
      <c r="E30" s="242"/>
      <c r="F30" s="242"/>
      <c r="G30" s="242"/>
      <c r="H30" s="242"/>
    </row>
    <row r="31" spans="1:8" ht="12.75">
      <c r="A31" s="242"/>
      <c r="B31" s="242"/>
      <c r="C31" s="242"/>
      <c r="D31" s="242"/>
      <c r="E31" s="242"/>
      <c r="F31" s="242"/>
      <c r="G31" s="242"/>
      <c r="H31" s="242"/>
    </row>
  </sheetData>
  <sheetProtection/>
  <mergeCells count="116">
    <mergeCell ref="E30:E31"/>
    <mergeCell ref="F30:F31"/>
    <mergeCell ref="G30:G31"/>
    <mergeCell ref="H30:H31"/>
    <mergeCell ref="A30:A31"/>
    <mergeCell ref="B30:B31"/>
    <mergeCell ref="C30:C31"/>
    <mergeCell ref="D30:D31"/>
    <mergeCell ref="E28:E29"/>
    <mergeCell ref="F28:F29"/>
    <mergeCell ref="G28:G29"/>
    <mergeCell ref="H28:H29"/>
    <mergeCell ref="A28:A29"/>
    <mergeCell ref="B28:B29"/>
    <mergeCell ref="C28:C29"/>
    <mergeCell ref="D28:D29"/>
    <mergeCell ref="H22:H23"/>
    <mergeCell ref="E26:E27"/>
    <mergeCell ref="F26:F27"/>
    <mergeCell ref="G26:G27"/>
    <mergeCell ref="H26:H27"/>
    <mergeCell ref="A26:A27"/>
    <mergeCell ref="B26:B27"/>
    <mergeCell ref="C26:C27"/>
    <mergeCell ref="D26:D27"/>
    <mergeCell ref="F10:F11"/>
    <mergeCell ref="H24:H25"/>
    <mergeCell ref="A24:A25"/>
    <mergeCell ref="H8:H9"/>
    <mergeCell ref="H10:H11"/>
    <mergeCell ref="H12:H13"/>
    <mergeCell ref="H14:H15"/>
    <mergeCell ref="H16:H17"/>
    <mergeCell ref="H18:H19"/>
    <mergeCell ref="H20:H21"/>
    <mergeCell ref="E20:E21"/>
    <mergeCell ref="F20:F21"/>
    <mergeCell ref="G20:G21"/>
    <mergeCell ref="E18:E19"/>
    <mergeCell ref="F18:F19"/>
    <mergeCell ref="F16:F17"/>
    <mergeCell ref="G16:G17"/>
    <mergeCell ref="A20:A21"/>
    <mergeCell ref="B20:B21"/>
    <mergeCell ref="C20:C21"/>
    <mergeCell ref="D20:D21"/>
    <mergeCell ref="A18:A19"/>
    <mergeCell ref="B18:B19"/>
    <mergeCell ref="C18:C19"/>
    <mergeCell ref="D18:D19"/>
    <mergeCell ref="A1:H1"/>
    <mergeCell ref="B2:C2"/>
    <mergeCell ref="D2:H2"/>
    <mergeCell ref="C3:D3"/>
    <mergeCell ref="G3:H3"/>
    <mergeCell ref="A16:A17"/>
    <mergeCell ref="B16:B17"/>
    <mergeCell ref="C16:C17"/>
    <mergeCell ref="D16:D17"/>
    <mergeCell ref="F6:F7"/>
    <mergeCell ref="G10:G11"/>
    <mergeCell ref="B4:B5"/>
    <mergeCell ref="C4:C5"/>
    <mergeCell ref="D4:D5"/>
    <mergeCell ref="G4:G5"/>
    <mergeCell ref="E8:E9"/>
    <mergeCell ref="F8:F9"/>
    <mergeCell ref="G8:G9"/>
    <mergeCell ref="E10:E11"/>
    <mergeCell ref="E4:F5"/>
    <mergeCell ref="A4:A5"/>
    <mergeCell ref="H4:H5"/>
    <mergeCell ref="H6:H7"/>
    <mergeCell ref="E6:E7"/>
    <mergeCell ref="A6:A7"/>
    <mergeCell ref="B6:B7"/>
    <mergeCell ref="C6:C7"/>
    <mergeCell ref="D6:D7"/>
    <mergeCell ref="G6:G7"/>
    <mergeCell ref="A8:A9"/>
    <mergeCell ref="B8:B9"/>
    <mergeCell ref="C8:C9"/>
    <mergeCell ref="D8:D9"/>
    <mergeCell ref="A10:A11"/>
    <mergeCell ref="B10:B11"/>
    <mergeCell ref="C10:C11"/>
    <mergeCell ref="D10:D11"/>
    <mergeCell ref="G18:G19"/>
    <mergeCell ref="A12:A13"/>
    <mergeCell ref="B12:B13"/>
    <mergeCell ref="C12:C13"/>
    <mergeCell ref="D12:D13"/>
    <mergeCell ref="A14:A15"/>
    <mergeCell ref="B14:B15"/>
    <mergeCell ref="C14:C15"/>
    <mergeCell ref="D14:D15"/>
    <mergeCell ref="E24:E25"/>
    <mergeCell ref="F22:F23"/>
    <mergeCell ref="G22:G23"/>
    <mergeCell ref="E12:E13"/>
    <mergeCell ref="F12:F13"/>
    <mergeCell ref="G12:G13"/>
    <mergeCell ref="E14:E15"/>
    <mergeCell ref="F14:F15"/>
    <mergeCell ref="G14:G15"/>
    <mergeCell ref="E16:E17"/>
    <mergeCell ref="F24:F25"/>
    <mergeCell ref="G24:G25"/>
    <mergeCell ref="A22:A23"/>
    <mergeCell ref="B22:B23"/>
    <mergeCell ref="C22:C23"/>
    <mergeCell ref="D22:D23"/>
    <mergeCell ref="B24:B25"/>
    <mergeCell ref="C24:C25"/>
    <mergeCell ref="D24:D25"/>
    <mergeCell ref="E22:E2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2013-01-24T11:23:50Z</cp:lastPrinted>
  <dcterms:created xsi:type="dcterms:W3CDTF">1996-10-08T23:32:33Z</dcterms:created>
  <dcterms:modified xsi:type="dcterms:W3CDTF">2013-01-25T10:22:48Z</dcterms:modified>
  <cp:category/>
  <cp:version/>
  <cp:contentType/>
  <cp:contentStatus/>
</cp:coreProperties>
</file>