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<sst xmlns="http://schemas.openxmlformats.org/spreadsheetml/2006/main" count="300" uniqueCount="100">
  <si>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</si>
  <si>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</si>
  <si>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</si>
  <si>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</si>
  <si>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</si>
  <si>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</si>
  <si>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</si>
  <si>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</si>
  <si>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</si>
  <si>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</si>
  <si>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</si>
  <si>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</si>
  <si>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</si>
  <si>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</si>
  <si>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</si>
  <si>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</si>
  <si>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</si>
  <si>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</si>
  <si>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</si>
  <si>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</si>
  <si>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</si>
  <si>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</si>
  <si>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</si>
  <si>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</si>
  <si>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</si>
  <si>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</si>
  <si>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</si>
  <si>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</si>
  <si>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</si>
  <si>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</si>
  <si>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</si>
  <si>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</si>
  <si>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</si>
  <si>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</si>
  <si>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</si>
  <si>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</si>
  <si>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</si>
  <si>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</si>
  <si>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</si>
  <si>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</si>
  <si>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</si>
  <si>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</si>
  <si>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</si>
  <si>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</si>
  <si>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</si>
  <si>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</si>
  <si>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</si>
  <si>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</si>
  <si>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</si>
  <si>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</si>
  <si>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</si>
  <si>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</si>
  <si>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</si>
  <si>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r>
      <t>5</t>
    </r>
    <r>
      <rPr>
        <b/>
        <sz val="10"/>
        <color indexed="9"/>
        <rFont val="Arial Narrow"/>
        <family val="2"/>
      </rPr>
      <t>.</t>
    </r>
  </si>
  <si>
    <t>ЛОСЕВА Юлия Юрьевна</t>
  </si>
  <si>
    <t>28.03.1993, МС</t>
  </si>
  <si>
    <t>ЦФО</t>
  </si>
  <si>
    <t>Тульская обл., г. Тула</t>
  </si>
  <si>
    <t>-</t>
  </si>
  <si>
    <t>Выборнов ВВ, Выборнов РВ, Выборнова ОМ</t>
  </si>
  <si>
    <t>НИКУЛИНА Юлия Андреевна</t>
  </si>
  <si>
    <t>16.11.1995, КМС</t>
  </si>
  <si>
    <t>УрФО</t>
  </si>
  <si>
    <t>Свердловская обл., г. Сысерть, МО</t>
  </si>
  <si>
    <t>Демидов ИВ</t>
  </si>
  <si>
    <t>БИРЮКОВА Валентина Михайловна</t>
  </si>
  <si>
    <t>05.04.1993, МС</t>
  </si>
  <si>
    <t>ДВФО</t>
  </si>
  <si>
    <t>Приморский край, г. Владивосток</t>
  </si>
  <si>
    <t>Леонтьев ЮА, Фалеева ОА</t>
  </si>
  <si>
    <t>ХАРИТОНОВА Ирина Анатольевна</t>
  </si>
  <si>
    <t>20.11.1995, КМС</t>
  </si>
  <si>
    <t>Липецкая обл., Д.</t>
  </si>
  <si>
    <t>Лупоносов ВН</t>
  </si>
  <si>
    <t>РЕШЕТНЯК Анна Петровна</t>
  </si>
  <si>
    <t>11.01.1994, КМС</t>
  </si>
  <si>
    <t>ЯНАО</t>
  </si>
  <si>
    <t>Миронов АО, Репушко ДА</t>
  </si>
  <si>
    <t>ФИЛИППОВИЧ Анастасия Юрьевна</t>
  </si>
  <si>
    <t>15.07.1993, МС</t>
  </si>
  <si>
    <t>Смоленская обл., г. Смоленск</t>
  </si>
  <si>
    <t>Федяев ВА, Мальцев АВ</t>
  </si>
  <si>
    <t>КАЗАНЦЕВА Наталья Александровна</t>
  </si>
  <si>
    <t>10.04.1981, МСМК</t>
  </si>
  <si>
    <t>Тюменская обл.,ВС</t>
  </si>
  <si>
    <t>Иващенко ВС, Казанцев АН</t>
  </si>
  <si>
    <t>АМБАРЦУМОВА Дайна Сергеевна</t>
  </si>
  <si>
    <t>20.01.1991, МС</t>
  </si>
  <si>
    <t>Тверская обл., г. Тверь</t>
  </si>
  <si>
    <t>Каверзин ПИ</t>
  </si>
  <si>
    <t>АЛИПОВА Олеся Константинова</t>
  </si>
  <si>
    <t>10.05.1995, МС</t>
  </si>
  <si>
    <t>Московская обл., г. Мытищи, МО</t>
  </si>
  <si>
    <t>Щиголев С.И., Гончаров Ю.С.</t>
  </si>
  <si>
    <t>в.к.    80    кг.</t>
  </si>
  <si>
    <t>9 участниц</t>
  </si>
  <si>
    <t>3:0</t>
  </si>
  <si>
    <t>4:0</t>
  </si>
  <si>
    <r>
      <t>3</t>
    </r>
    <r>
      <rPr>
        <b/>
        <sz val="12"/>
        <color indexed="9"/>
        <rFont val="Arial Narrow"/>
        <family val="2"/>
      </rPr>
      <t>.</t>
    </r>
  </si>
  <si>
    <t>3.5:0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</si>
</sst>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1"/>
      <name val="Arial"/>
      <family val="2"/>
    </font>
    <font>
      <b/>
      <sz val="12"/>
      <color indexed="9"/>
      <name val="Arial Narrow"/>
      <family val="2"/>
    </font>
    <font>
      <sz val="14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0" xfId="42" applyFont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1" fillId="0" borderId="0" xfId="42" applyFont="1" applyBorder="1" applyAlignment="1" applyProtection="1">
      <alignment/>
      <protection/>
    </xf>
    <xf numFmtId="0" fontId="67" fillId="0" borderId="0" xfId="0" applyNumberFormat="1" applyFont="1" applyAlignment="1">
      <alignment horizontal="right" vertical="center"/>
    </xf>
    <xf numFmtId="0" fontId="67" fillId="0" borderId="0" xfId="0" applyFont="1" applyFill="1" applyBorder="1" applyAlignment="1">
      <alignment/>
    </xf>
    <xf numFmtId="0" fontId="68" fillId="0" borderId="0" xfId="0" applyNumberFormat="1" applyFont="1" applyBorder="1" applyAlignment="1">
      <alignment horizontal="right" vertical="center" wrapText="1"/>
    </xf>
    <xf numFmtId="0" fontId="6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0" fontId="5" fillId="0" borderId="2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3" fillId="0" borderId="0" xfId="42" applyFont="1" applyAlignment="1" applyProtection="1">
      <alignment horizontal="left" vertical="top"/>
      <protection/>
    </xf>
    <xf numFmtId="49" fontId="0" fillId="0" borderId="0" xfId="0" applyNumberFormat="1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4" xfId="42" applyFont="1" applyFill="1" applyBorder="1" applyAlignment="1" applyProtection="1">
      <alignment horizontal="center" vertical="center" wrapText="1"/>
      <protection/>
    </xf>
    <xf numFmtId="0" fontId="6" fillId="0" borderId="45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1" fillId="33" borderId="50" xfId="42" applyFont="1" applyFill="1" applyBorder="1" applyAlignment="1" applyProtection="1">
      <alignment horizontal="center" vertical="center" wrapText="1"/>
      <protection/>
    </xf>
    <xf numFmtId="0" fontId="11" fillId="33" borderId="51" xfId="42" applyFont="1" applyFill="1" applyBorder="1" applyAlignment="1" applyProtection="1">
      <alignment horizontal="center" vertical="center" wrapText="1"/>
      <protection/>
    </xf>
    <xf numFmtId="0" fontId="11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5" xfId="42" applyFont="1" applyFill="1" applyBorder="1" applyAlignment="1" applyProtection="1">
      <alignment horizontal="left" vertical="center" wrapText="1"/>
      <protection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11" fillId="0" borderId="54" xfId="42" applyFont="1" applyBorder="1" applyAlignment="1" applyProtection="1">
      <alignment horizontal="center" vertical="center" wrapText="1"/>
      <protection/>
    </xf>
    <xf numFmtId="0" fontId="11" fillId="0" borderId="0" xfId="42" applyFont="1" applyBorder="1" applyAlignment="1" applyProtection="1">
      <alignment horizontal="center" vertical="center" wrapText="1"/>
      <protection/>
    </xf>
    <xf numFmtId="0" fontId="6" fillId="0" borderId="33" xfId="0" applyNumberFormat="1" applyFont="1" applyBorder="1" applyAlignment="1">
      <alignment vertical="center" wrapText="1"/>
    </xf>
    <xf numFmtId="49" fontId="6" fillId="0" borderId="53" xfId="0" applyNumberFormat="1" applyFont="1" applyBorder="1" applyAlignment="1">
      <alignment horizontal="left" vertical="center" wrapText="1"/>
    </xf>
    <xf numFmtId="49" fontId="0" fillId="0" borderId="53" xfId="0" applyNumberForma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10" fillId="0" borderId="39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56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45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49" fontId="21" fillId="0" borderId="57" xfId="0" applyNumberFormat="1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49" fontId="21" fillId="0" borderId="39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9" fillId="0" borderId="34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20" fillId="0" borderId="35" xfId="0" applyNumberFormat="1" applyFont="1" applyBorder="1" applyAlignment="1">
      <alignment horizontal="center" vertical="center" wrapText="1"/>
    </xf>
    <xf numFmtId="49" fontId="20" fillId="0" borderId="53" xfId="0" applyNumberFormat="1" applyFont="1" applyBorder="1" applyAlignment="1">
      <alignment horizontal="center" vertical="center" wrapText="1"/>
    </xf>
    <xf numFmtId="0" fontId="20" fillId="0" borderId="53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49" fontId="20" fillId="0" borderId="55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2" fillId="0" borderId="43" xfId="0" applyNumberFormat="1" applyFont="1" applyBorder="1" applyAlignment="1">
      <alignment horizontal="center" vertical="center" wrapText="1"/>
    </xf>
    <xf numFmtId="0" fontId="22" fillId="0" borderId="45" xfId="0" applyNumberFormat="1" applyFont="1" applyBorder="1" applyAlignment="1">
      <alignment horizontal="center" vertical="center" wrapText="1"/>
    </xf>
    <xf numFmtId="0" fontId="20" fillId="0" borderId="53" xfId="0" applyNumberFormat="1" applyFont="1" applyBorder="1" applyAlignment="1">
      <alignment horizontal="center" vertical="center" wrapText="1"/>
    </xf>
    <xf numFmtId="0" fontId="19" fillId="0" borderId="40" xfId="0" applyNumberFormat="1" applyFont="1" applyBorder="1" applyAlignment="1">
      <alignment horizontal="center" vertical="center" wrapText="1"/>
    </xf>
    <xf numFmtId="49" fontId="20" fillId="0" borderId="5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6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7" fillId="36" borderId="65" xfId="0" applyFont="1" applyFill="1" applyBorder="1" applyAlignment="1">
      <alignment horizontal="center" vertical="center"/>
    </xf>
    <xf numFmtId="0" fontId="17" fillId="36" borderId="54" xfId="0" applyFont="1" applyFill="1" applyBorder="1" applyAlignment="1">
      <alignment horizontal="center" vertical="center"/>
    </xf>
    <xf numFmtId="0" fontId="17" fillId="36" borderId="67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34" borderId="65" xfId="0" applyFont="1" applyFill="1" applyBorder="1" applyAlignment="1">
      <alignment horizontal="center" vertical="center"/>
    </xf>
    <xf numFmtId="0" fontId="17" fillId="34" borderId="54" xfId="0" applyFont="1" applyFill="1" applyBorder="1" applyAlignment="1">
      <alignment horizontal="center" vertical="center"/>
    </xf>
    <xf numFmtId="0" fontId="17" fillId="34" borderId="67" xfId="0" applyFont="1" applyFill="1" applyBorder="1" applyAlignment="1">
      <alignment horizontal="center" vertical="center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16" fillId="35" borderId="50" xfId="42" applyFont="1" applyFill="1" applyBorder="1" applyAlignment="1" applyProtection="1">
      <alignment horizontal="center" vertical="center"/>
      <protection/>
    </xf>
    <xf numFmtId="0" fontId="16" fillId="35" borderId="51" xfId="42" applyFont="1" applyFill="1" applyBorder="1" applyAlignment="1" applyProtection="1">
      <alignment horizontal="center" vertical="center"/>
      <protection/>
    </xf>
    <xf numFmtId="0" fontId="16" fillId="35" borderId="52" xfId="42" applyFont="1" applyFill="1" applyBorder="1" applyAlignment="1" applyProtection="1">
      <alignment horizontal="center" vertical="center"/>
      <protection/>
    </xf>
    <xf numFmtId="0" fontId="17" fillId="35" borderId="65" xfId="0" applyFont="1" applyFill="1" applyBorder="1" applyAlignment="1">
      <alignment horizontal="center" vertical="center"/>
    </xf>
    <xf numFmtId="0" fontId="17" fillId="35" borderId="54" xfId="0" applyFont="1" applyFill="1" applyBorder="1" applyAlignment="1">
      <alignment horizontal="center" vertical="center"/>
    </xf>
    <xf numFmtId="0" fontId="17" fillId="35" borderId="67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0" fillId="0" borderId="72" xfId="42" applyFont="1" applyBorder="1" applyAlignment="1" applyProtection="1">
      <alignment horizontal="center" vertical="center" wrapText="1"/>
      <protection/>
    </xf>
    <xf numFmtId="0" fontId="70" fillId="0" borderId="11" xfId="42" applyFont="1" applyBorder="1" applyAlignment="1" applyProtection="1">
      <alignment horizontal="center" vertical="center" wrapText="1"/>
      <protection/>
    </xf>
    <xf numFmtId="0" fontId="70" fillId="0" borderId="73" xfId="42" applyFont="1" applyBorder="1" applyAlignment="1" applyProtection="1">
      <alignment horizontal="center" vertical="center" wrapText="1"/>
      <protection/>
    </xf>
    <xf numFmtId="0" fontId="70" fillId="0" borderId="67" xfId="42" applyFont="1" applyBorder="1" applyAlignment="1" applyProtection="1">
      <alignment horizontal="center" vertical="center" wrapText="1"/>
      <protection/>
    </xf>
    <xf numFmtId="0" fontId="70" fillId="0" borderId="18" xfId="42" applyFont="1" applyBorder="1" applyAlignment="1" applyProtection="1">
      <alignment horizontal="center" vertical="center" wrapText="1"/>
      <protection/>
    </xf>
    <xf numFmtId="0" fontId="70" fillId="0" borderId="68" xfId="42" applyFont="1" applyBorder="1" applyAlignment="1" applyProtection="1">
      <alignment horizontal="center" vertical="center" wrapText="1"/>
      <protection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7" fillId="0" borderId="78" xfId="0" applyNumberFormat="1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center" vertical="center" wrapText="1"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0" fillId="0" borderId="28" xfId="42" applyFont="1" applyBorder="1" applyAlignment="1" applyProtection="1">
      <alignment horizontal="left" vertical="center" wrapText="1"/>
      <protection/>
    </xf>
    <xf numFmtId="0" fontId="70" fillId="0" borderId="36" xfId="0" applyFont="1" applyBorder="1" applyAlignment="1">
      <alignment horizontal="left" vertical="center" wrapText="1"/>
    </xf>
    <xf numFmtId="0" fontId="1" fillId="0" borderId="0" xfId="42" applyFont="1" applyAlignment="1" applyProtection="1">
      <alignment horizontal="left"/>
      <protection/>
    </xf>
    <xf numFmtId="0" fontId="0" fillId="0" borderId="2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42" applyFont="1" applyBorder="1" applyAlignment="1" applyProtection="1">
      <alignment horizontal="center" vertical="center" wrapText="1"/>
      <protection/>
    </xf>
    <xf numFmtId="0" fontId="70" fillId="0" borderId="28" xfId="42" applyFont="1" applyBorder="1" applyAlignment="1" applyProtection="1">
      <alignment horizontal="center" vertical="center" wrapText="1"/>
      <protection/>
    </xf>
    <xf numFmtId="0" fontId="70" fillId="0" borderId="36" xfId="0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5" fillId="33" borderId="50" xfId="42" applyFont="1" applyFill="1" applyBorder="1" applyAlignment="1" applyProtection="1">
      <alignment horizontal="center" vertical="center" wrapText="1"/>
      <protection/>
    </xf>
    <xf numFmtId="0" fontId="5" fillId="33" borderId="51" xfId="42" applyFont="1" applyFill="1" applyBorder="1" applyAlignment="1" applyProtection="1">
      <alignment horizontal="center" vertical="center" wrapText="1"/>
      <protection/>
    </xf>
    <xf numFmtId="0" fontId="5" fillId="33" borderId="52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0" xfId="42" applyFont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7" fillId="0" borderId="88" xfId="0" applyNumberFormat="1" applyFont="1" applyBorder="1" applyAlignment="1">
      <alignment horizontal="center" vertical="center" wrapText="1"/>
    </xf>
    <xf numFmtId="0" fontId="7" fillId="0" borderId="89" xfId="0" applyNumberFormat="1" applyFont="1" applyBorder="1" applyAlignment="1">
      <alignment horizontal="center" vertical="center" wrapText="1"/>
    </xf>
    <xf numFmtId="0" fontId="7" fillId="0" borderId="90" xfId="0" applyNumberFormat="1" applyFont="1" applyBorder="1" applyAlignment="1">
      <alignment horizontal="center" vertical="center" wrapText="1"/>
    </xf>
    <xf numFmtId="0" fontId="7" fillId="0" borderId="91" xfId="0" applyNumberFormat="1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center" vertical="center" wrapText="1"/>
    </xf>
    <xf numFmtId="0" fontId="7" fillId="0" borderId="9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6">
          <cell r="A6" t="str">
            <v>Гл. судья, судья МК</v>
          </cell>
        </row>
        <row r="7">
          <cell r="G7" t="str">
            <v>Бабоян Р.М.</v>
          </cell>
        </row>
        <row r="8">
          <cell r="A8" t="str">
            <v>Гл. секретарь, судья ВК</v>
          </cell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4">
      <selection activeCell="L19" sqref="L19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204" t="s">
        <v>24</v>
      </c>
      <c r="B1" s="204"/>
      <c r="C1" s="204"/>
      <c r="D1" s="204"/>
      <c r="E1" s="204"/>
      <c r="F1" s="204"/>
      <c r="G1" s="204"/>
      <c r="H1" s="204"/>
    </row>
    <row r="2" spans="1:8" ht="25.5" customHeight="1" thickBot="1">
      <c r="A2" s="205" t="s">
        <v>26</v>
      </c>
      <c r="B2" s="205"/>
      <c r="C2" s="205"/>
      <c r="D2" s="205"/>
      <c r="E2" s="205"/>
      <c r="F2" s="205"/>
      <c r="G2" s="205"/>
      <c r="H2" s="205"/>
    </row>
    <row r="3" spans="1:8" ht="32.25" customHeight="1" thickBot="1">
      <c r="A3" s="206" t="str">
        <f>HYPERLINK('[1]реквизиты'!$A$2)</f>
        <v>Кубок России по борьбе самбо среди женщин</v>
      </c>
      <c r="B3" s="207"/>
      <c r="C3" s="207"/>
      <c r="D3" s="207"/>
      <c r="E3" s="207"/>
      <c r="F3" s="207"/>
      <c r="G3" s="207"/>
      <c r="H3" s="208"/>
    </row>
    <row r="4" spans="1:8" ht="15" customHeight="1">
      <c r="A4" s="209" t="str">
        <f>HYPERLINK('[1]реквизиты'!$A$3)</f>
        <v>01-05.10.2014 г.                                               МОАС, г. Кстово</v>
      </c>
      <c r="B4" s="209"/>
      <c r="C4" s="209"/>
      <c r="D4" s="209"/>
      <c r="E4" s="209"/>
      <c r="F4" s="209"/>
      <c r="G4" s="209"/>
      <c r="H4" s="209"/>
    </row>
    <row r="5" spans="4:6" ht="24" customHeight="1" thickBot="1">
      <c r="D5" s="210" t="str">
        <f>HYPERLINK('пр.взв.'!D4)</f>
        <v>в.к.    80    кг.</v>
      </c>
      <c r="E5" s="210"/>
      <c r="F5" s="210"/>
    </row>
    <row r="6" spans="1:8" ht="12.75" customHeight="1">
      <c r="A6" s="158" t="s">
        <v>51</v>
      </c>
      <c r="B6" s="160" t="s">
        <v>4</v>
      </c>
      <c r="C6" s="162" t="s">
        <v>5</v>
      </c>
      <c r="D6" s="164" t="s">
        <v>6</v>
      </c>
      <c r="E6" s="194" t="s">
        <v>7</v>
      </c>
      <c r="F6" s="164"/>
      <c r="G6" s="187" t="s">
        <v>10</v>
      </c>
      <c r="H6" s="199" t="s">
        <v>8</v>
      </c>
    </row>
    <row r="7" spans="1:8" ht="12.75" customHeight="1" thickBot="1">
      <c r="A7" s="159"/>
      <c r="B7" s="161"/>
      <c r="C7" s="163"/>
      <c r="D7" s="165"/>
      <c r="E7" s="195"/>
      <c r="F7" s="165"/>
      <c r="G7" s="188"/>
      <c r="H7" s="200"/>
    </row>
    <row r="8" spans="1:8" ht="12.75" customHeight="1">
      <c r="A8" s="166">
        <v>1</v>
      </c>
      <c r="B8" s="168">
        <f>'пр.хода'!H8</f>
        <v>7</v>
      </c>
      <c r="C8" s="170" t="str">
        <f>VLOOKUP(B8,'пр.взв.'!B7:H38,2,FALSE)</f>
        <v>КАЗАНЦЕВА Наталья Александровна</v>
      </c>
      <c r="D8" s="172" t="str">
        <f>VLOOKUP(B8,'пр.взв.'!B7:H131,3,FALSE)</f>
        <v>10.04.1981, МСМК</v>
      </c>
      <c r="E8" s="190" t="str">
        <f>VLOOKUP(B8,'пр.взв.'!B7:H38,4,FALSE)</f>
        <v>УрФО</v>
      </c>
      <c r="F8" s="192" t="str">
        <f>VLOOKUP(B8,'пр.взв.'!B7:H38,5,FALSE)</f>
        <v>Тюменская обл.,ВС</v>
      </c>
      <c r="G8" s="189" t="str">
        <f>VLOOKUP(B8,'пр.взв.'!B7:H38,6,FALSE)</f>
        <v>-</v>
      </c>
      <c r="H8" s="201" t="str">
        <f>VLOOKUP(B8,'пр.взв.'!B7:H133,7,FALSE)</f>
        <v>Иващенко ВС, Казанцев АН</v>
      </c>
    </row>
    <row r="9" spans="1:8" ht="12.75" customHeight="1">
      <c r="A9" s="167"/>
      <c r="B9" s="169"/>
      <c r="C9" s="171"/>
      <c r="D9" s="172"/>
      <c r="E9" s="191"/>
      <c r="F9" s="193"/>
      <c r="G9" s="189"/>
      <c r="H9" s="201"/>
    </row>
    <row r="10" spans="1:8" ht="12.75" customHeight="1">
      <c r="A10" s="167">
        <v>2</v>
      </c>
      <c r="B10" s="169">
        <f>'пр.хода'!H20</f>
        <v>4</v>
      </c>
      <c r="C10" s="170" t="str">
        <f>VLOOKUP(B10,'пр.взв.'!B1:H40,2,FALSE)</f>
        <v>ХАРИТОНОВА Ирина Анатольевна</v>
      </c>
      <c r="D10" s="174" t="str">
        <f>VLOOKUP(B10,'пр.взв.'!B1:H133,3,FALSE)</f>
        <v>20.11.1995, КМС</v>
      </c>
      <c r="E10" s="177" t="str">
        <f>VLOOKUP(B10,'пр.взв.'!B1:H40,4,FALSE)</f>
        <v>ЦФО</v>
      </c>
      <c r="F10" s="179" t="str">
        <f>VLOOKUP(B10,'пр.взв.'!B1:H40,5,FALSE)</f>
        <v>Липецкая обл., Д.</v>
      </c>
      <c r="G10" s="181" t="str">
        <f>VLOOKUP(B10,'пр.взв.'!B1:H40,6,FALSE)</f>
        <v>-</v>
      </c>
      <c r="H10" s="202" t="str">
        <f>VLOOKUP(B10,'пр.взв.'!B1:H135,7,FALSE)</f>
        <v>Лупоносов ВН</v>
      </c>
    </row>
    <row r="11" spans="1:8" ht="12.75" customHeight="1">
      <c r="A11" s="167"/>
      <c r="B11" s="169"/>
      <c r="C11" s="171"/>
      <c r="D11" s="175"/>
      <c r="E11" s="178"/>
      <c r="F11" s="179"/>
      <c r="G11" s="182"/>
      <c r="H11" s="203"/>
    </row>
    <row r="12" spans="1:8" ht="12.75" customHeight="1">
      <c r="A12" s="167">
        <v>3</v>
      </c>
      <c r="B12" s="169">
        <f>'пр.хода'!E32</f>
        <v>6</v>
      </c>
      <c r="C12" s="173" t="str">
        <f>VLOOKUP(B12,'пр.взв.'!B1:H42,2,FALSE)</f>
        <v>ФИЛИППОВИЧ Анастасия Юрьевна</v>
      </c>
      <c r="D12" s="174" t="str">
        <f>VLOOKUP(B12,'пр.взв.'!B1:H135,3,FALSE)</f>
        <v>15.07.1993, МС</v>
      </c>
      <c r="E12" s="177" t="str">
        <f>VLOOKUP(B12,'пр.взв.'!B1:H42,4,FALSE)</f>
        <v>ЦФО</v>
      </c>
      <c r="F12" s="179" t="str">
        <f>VLOOKUP(B12,'пр.взв.'!B1:H42,5,FALSE)</f>
        <v>Смоленская обл., г. Смоленск</v>
      </c>
      <c r="G12" s="181" t="str">
        <f>VLOOKUP(B12,'пр.взв.'!B1:H42,6,FALSE)</f>
        <v>-</v>
      </c>
      <c r="H12" s="202" t="str">
        <f>VLOOKUP(B12,'пр.взв.'!B1:H137,7,FALSE)</f>
        <v>Федяев ВА, Мальцев АВ</v>
      </c>
    </row>
    <row r="13" spans="1:8" ht="12.75" customHeight="1">
      <c r="A13" s="167"/>
      <c r="B13" s="169"/>
      <c r="C13" s="171"/>
      <c r="D13" s="175"/>
      <c r="E13" s="178"/>
      <c r="F13" s="179"/>
      <c r="G13" s="182"/>
      <c r="H13" s="203"/>
    </row>
    <row r="14" spans="1:8" ht="12.75" customHeight="1">
      <c r="A14" s="167" t="s">
        <v>98</v>
      </c>
      <c r="B14" s="169">
        <f>'пр.хода'!Q32</f>
        <v>8</v>
      </c>
      <c r="C14" s="170" t="str">
        <f>VLOOKUP(B14,'пр.взв.'!B1:H44,2,FALSE)</f>
        <v>АМБАРЦУМОВА Дайна Сергеевна</v>
      </c>
      <c r="D14" s="174" t="str">
        <f>VLOOKUP(B14,'пр.взв.'!B1:H137,3,FALSE)</f>
        <v>20.01.1991, МС</v>
      </c>
      <c r="E14" s="177" t="str">
        <f>VLOOKUP(B14,'пр.взв.'!B1:H44,4,FALSE)</f>
        <v>ЦФО</v>
      </c>
      <c r="F14" s="179" t="str">
        <f>VLOOKUP(B14,'пр.взв.'!B1:H44,5,FALSE)</f>
        <v>Тверская обл., г. Тверь</v>
      </c>
      <c r="G14" s="181" t="str">
        <f>VLOOKUP(B14,'пр.взв.'!B1:H44,6,FALSE)</f>
        <v>-</v>
      </c>
      <c r="H14" s="202" t="str">
        <f>VLOOKUP(B14,'пр.взв.'!B1:H139,7,FALSE)</f>
        <v>Каверзин ПИ</v>
      </c>
    </row>
    <row r="15" spans="1:8" ht="12.75" customHeight="1">
      <c r="A15" s="167"/>
      <c r="B15" s="169"/>
      <c r="C15" s="171"/>
      <c r="D15" s="175"/>
      <c r="E15" s="178"/>
      <c r="F15" s="179"/>
      <c r="G15" s="182"/>
      <c r="H15" s="203"/>
    </row>
    <row r="16" spans="1:8" ht="12.75" customHeight="1">
      <c r="A16" s="176">
        <v>5</v>
      </c>
      <c r="B16" s="169">
        <v>9</v>
      </c>
      <c r="C16" s="170" t="str">
        <f>VLOOKUP(B16,'пр.взв.'!B1:H46,2,FALSE)</f>
        <v>АЛИПОВА Олеся Константинова</v>
      </c>
      <c r="D16" s="174" t="str">
        <f>VLOOKUP(B16,'пр.взв.'!B1:H139,3,FALSE)</f>
        <v>10.05.1995, МС</v>
      </c>
      <c r="E16" s="177" t="str">
        <f>VLOOKUP(B16,'пр.взв.'!B1:H46,4,FALSE)</f>
        <v>ЦФО</v>
      </c>
      <c r="F16" s="179" t="str">
        <f>VLOOKUP(B16,'пр.взв.'!B1:H46,5,FALSE)</f>
        <v>Московская обл., г. Мытищи, МО</v>
      </c>
      <c r="G16" s="181" t="str">
        <f>VLOOKUP(B16,'пр.взв.'!B1:H46,6,FALSE)</f>
        <v>-</v>
      </c>
      <c r="H16" s="202" t="str">
        <f>VLOOKUP(B16,'пр.взв.'!B1:H141,7,FALSE)</f>
        <v>Щиголев С.И., Гончаров Ю.С.</v>
      </c>
    </row>
    <row r="17" spans="1:8" ht="12.75" customHeight="1">
      <c r="A17" s="176"/>
      <c r="B17" s="169"/>
      <c r="C17" s="171"/>
      <c r="D17" s="175"/>
      <c r="E17" s="178"/>
      <c r="F17" s="179"/>
      <c r="G17" s="182"/>
      <c r="H17" s="203"/>
    </row>
    <row r="18" spans="1:8" ht="12.75" customHeight="1">
      <c r="A18" s="176" t="s">
        <v>53</v>
      </c>
      <c r="B18" s="169">
        <v>1</v>
      </c>
      <c r="C18" s="170" t="str">
        <f>VLOOKUP(B18,'пр.взв.'!B1:H48,2,FALSE)</f>
        <v>ЛОСЕВА Юлия Юрьевна</v>
      </c>
      <c r="D18" s="174" t="str">
        <f>VLOOKUP(B18,'пр.взв.'!B1:H141,3,FALSE)</f>
        <v>28.03.1993, МС</v>
      </c>
      <c r="E18" s="177" t="str">
        <f>VLOOKUP(B18,'пр.взв.'!B1:H48,4,FALSE)</f>
        <v>ЦФО</v>
      </c>
      <c r="F18" s="179" t="str">
        <f>VLOOKUP(B18,'пр.взв.'!B1:H48,5,FALSE)</f>
        <v>Тульская обл., г. Тула</v>
      </c>
      <c r="G18" s="181" t="str">
        <f>VLOOKUP(B18,'пр.взв.'!B1:H48,6,FALSE)</f>
        <v>-</v>
      </c>
      <c r="H18" s="202" t="str">
        <f>VLOOKUP(B18,'пр.взв.'!B1:H143,7,FALSE)</f>
        <v>Выборнов ВВ, Выборнов РВ, Выборнова ОМ</v>
      </c>
    </row>
    <row r="19" spans="1:8" ht="12.75" customHeight="1">
      <c r="A19" s="176"/>
      <c r="B19" s="169"/>
      <c r="C19" s="171"/>
      <c r="D19" s="175"/>
      <c r="E19" s="178"/>
      <c r="F19" s="179"/>
      <c r="G19" s="182"/>
      <c r="H19" s="203"/>
    </row>
    <row r="20" spans="1:8" ht="12.75" customHeight="1">
      <c r="A20" s="180" t="s">
        <v>50</v>
      </c>
      <c r="B20" s="169">
        <v>3</v>
      </c>
      <c r="C20" s="170" t="str">
        <f>VLOOKUP(B20,'пр.взв.'!B1:H50,2,FALSE)</f>
        <v>БИРЮКОВА Валентина Михайловна</v>
      </c>
      <c r="D20" s="174" t="str">
        <f>VLOOKUP(B20,'пр.взв.'!B1:H143,3,FALSE)</f>
        <v>05.04.1993, МС</v>
      </c>
      <c r="E20" s="177" t="str">
        <f>VLOOKUP(B20,'пр.взв.'!B1:H50,4,FALSE)</f>
        <v>ДВФО</v>
      </c>
      <c r="F20" s="179" t="str">
        <f>VLOOKUP(B20,'пр.взв.'!B1:H50,5,FALSE)</f>
        <v>Приморский край, г. Владивосток</v>
      </c>
      <c r="G20" s="181" t="str">
        <f>VLOOKUP(B20,'пр.взв.'!B1:H50,6,FALSE)</f>
        <v>-</v>
      </c>
      <c r="H20" s="202" t="str">
        <f>VLOOKUP(B20,'пр.взв.'!B1:H145,7,FALSE)</f>
        <v>Леонтьев ЮА, Фалеева ОА</v>
      </c>
    </row>
    <row r="21" spans="1:8" ht="12.75" customHeight="1">
      <c r="A21" s="180"/>
      <c r="B21" s="169"/>
      <c r="C21" s="171"/>
      <c r="D21" s="175"/>
      <c r="E21" s="178"/>
      <c r="F21" s="179"/>
      <c r="G21" s="182"/>
      <c r="H21" s="203"/>
    </row>
    <row r="22" spans="1:8" ht="12.75" customHeight="1">
      <c r="A22" s="180" t="s">
        <v>50</v>
      </c>
      <c r="B22" s="169">
        <v>2</v>
      </c>
      <c r="C22" s="170" t="str">
        <f>VLOOKUP(B22,'пр.взв.'!B2:H52,2,FALSE)</f>
        <v>НИКУЛИНА Юлия Андреевна</v>
      </c>
      <c r="D22" s="174" t="str">
        <f>VLOOKUP(B22,'пр.взв.'!B2:H145,3,FALSE)</f>
        <v>16.11.1995, КМС</v>
      </c>
      <c r="E22" s="177" t="str">
        <f>VLOOKUP(B22,'пр.взв.'!B2:H52,4,FALSE)</f>
        <v>УрФО</v>
      </c>
      <c r="F22" s="179" t="str">
        <f>VLOOKUP(B22,'пр.взв.'!B2:H52,5,FALSE)</f>
        <v>Свердловская обл., г. Сысерть, МО</v>
      </c>
      <c r="G22" s="181" t="str">
        <f>VLOOKUP(B22,'пр.взв.'!B2:H52,6,FALSE)</f>
        <v>-</v>
      </c>
      <c r="H22" s="202" t="str">
        <f>VLOOKUP(B22,'пр.взв.'!B2:H147,7,FALSE)</f>
        <v>Демидов ИВ</v>
      </c>
    </row>
    <row r="23" spans="1:8" ht="12.75" customHeight="1">
      <c r="A23" s="180"/>
      <c r="B23" s="169"/>
      <c r="C23" s="171"/>
      <c r="D23" s="175"/>
      <c r="E23" s="178"/>
      <c r="F23" s="179"/>
      <c r="G23" s="182"/>
      <c r="H23" s="203"/>
    </row>
    <row r="24" spans="1:8" ht="12.75" customHeight="1">
      <c r="A24" s="180">
        <v>9</v>
      </c>
      <c r="B24" s="169">
        <v>5</v>
      </c>
      <c r="C24" s="170" t="str">
        <f>VLOOKUP(B24,'пр.взв.'!B2:H54,2,FALSE)</f>
        <v>РЕШЕТНЯК Анна Петровна</v>
      </c>
      <c r="D24" s="174" t="str">
        <f>VLOOKUP(B24,'пр.взв.'!B2:H147,3,FALSE)</f>
        <v>11.01.1994, КМС</v>
      </c>
      <c r="E24" s="177" t="str">
        <f>VLOOKUP(B24,'пр.взв.'!B2:H54,4,FALSE)</f>
        <v>УрФО</v>
      </c>
      <c r="F24" s="179" t="str">
        <f>VLOOKUP(B24,'пр.взв.'!B2:H54,5,FALSE)</f>
        <v>ЯНАО</v>
      </c>
      <c r="G24" s="181" t="str">
        <f>VLOOKUP(B24,'пр.взв.'!B2:H54,6,FALSE)</f>
        <v>-</v>
      </c>
      <c r="H24" s="202" t="str">
        <f>VLOOKUP(B24,'пр.взв.'!B2:H149,7,FALSE)</f>
        <v>Миронов АО, Репушко ДА</v>
      </c>
    </row>
    <row r="25" spans="1:8" ht="12.75" customHeight="1">
      <c r="A25" s="180"/>
      <c r="B25" s="169"/>
      <c r="C25" s="171"/>
      <c r="D25" s="175"/>
      <c r="E25" s="178"/>
      <c r="F25" s="179"/>
      <c r="G25" s="182"/>
      <c r="H25" s="203"/>
    </row>
    <row r="26" spans="1:8" ht="12.75" customHeight="1" hidden="1">
      <c r="A26" s="180">
        <v>10</v>
      </c>
      <c r="B26" s="169"/>
      <c r="C26" s="170" t="e">
        <f>VLOOKUP(B26,'пр.взв.'!B2:H56,2,FALSE)</f>
        <v>#N/A</v>
      </c>
      <c r="D26" s="174" t="e">
        <f>VLOOKUP(B26,'пр.взв.'!B2:H149,3,FALSE)</f>
        <v>#N/A</v>
      </c>
      <c r="E26" s="177" t="e">
        <f>VLOOKUP(B26,'пр.взв.'!B2:H56,4,FALSE)</f>
        <v>#N/A</v>
      </c>
      <c r="F26" s="179" t="e">
        <f>VLOOKUP(B26,'пр.взв.'!B2:H56,5,FALSE)</f>
        <v>#N/A</v>
      </c>
      <c r="G26" s="181" t="e">
        <f>VLOOKUP(B26,'пр.взв.'!B2:H56,6,FALSE)</f>
        <v>#N/A</v>
      </c>
      <c r="H26" s="202" t="e">
        <f>VLOOKUP(B26,'пр.взв.'!B2:H151,7,FALSE)</f>
        <v>#N/A</v>
      </c>
    </row>
    <row r="27" spans="1:8" ht="12.75" hidden="1">
      <c r="A27" s="180"/>
      <c r="B27" s="169"/>
      <c r="C27" s="171"/>
      <c r="D27" s="175"/>
      <c r="E27" s="178"/>
      <c r="F27" s="179"/>
      <c r="G27" s="182"/>
      <c r="H27" s="203"/>
    </row>
    <row r="28" spans="1:8" ht="12.75" customHeight="1" hidden="1">
      <c r="A28" s="180">
        <v>11</v>
      </c>
      <c r="B28" s="169"/>
      <c r="C28" s="170" t="e">
        <f>VLOOKUP(B28,'пр.взв.'!B2:H58,2,FALSE)</f>
        <v>#N/A</v>
      </c>
      <c r="D28" s="174" t="e">
        <f>VLOOKUP(B28,'пр.взв.'!B2:H151,3,FALSE)</f>
        <v>#N/A</v>
      </c>
      <c r="E28" s="177" t="e">
        <f>VLOOKUP(B28,'пр.взв.'!B2:H58,4,FALSE)</f>
        <v>#N/A</v>
      </c>
      <c r="F28" s="179" t="e">
        <f>VLOOKUP(B28,'пр.взв.'!B2:H58,5,FALSE)</f>
        <v>#N/A</v>
      </c>
      <c r="G28" s="181" t="e">
        <f>VLOOKUP(B28,'пр.взв.'!B2:H58,6,FALSE)</f>
        <v>#N/A</v>
      </c>
      <c r="H28" s="202" t="e">
        <f>VLOOKUP(B28,'пр.взв.'!B2:H153,7,FALSE)</f>
        <v>#N/A</v>
      </c>
    </row>
    <row r="29" spans="1:8" ht="12.75" hidden="1">
      <c r="A29" s="180"/>
      <c r="B29" s="169"/>
      <c r="C29" s="171"/>
      <c r="D29" s="175"/>
      <c r="E29" s="178"/>
      <c r="F29" s="179"/>
      <c r="G29" s="182"/>
      <c r="H29" s="203"/>
    </row>
    <row r="30" spans="1:8" ht="12.75" hidden="1">
      <c r="A30" s="180">
        <v>12</v>
      </c>
      <c r="B30" s="169"/>
      <c r="C30" s="170" t="e">
        <f>VLOOKUP(B30,'пр.взв.'!B2:H60,2,FALSE)</f>
        <v>#N/A</v>
      </c>
      <c r="D30" s="174" t="e">
        <f>VLOOKUP(B30,'пр.взв.'!B2:H153,3,FALSE)</f>
        <v>#N/A</v>
      </c>
      <c r="E30" s="177" t="e">
        <f>VLOOKUP(B30,'пр.взв.'!B2:H60,4,FALSE)</f>
        <v>#N/A</v>
      </c>
      <c r="F30" s="179" t="e">
        <f>VLOOKUP(B30,'пр.взв.'!B2:H60,5,FALSE)</f>
        <v>#N/A</v>
      </c>
      <c r="G30" s="181" t="e">
        <f>VLOOKUP(B30,'пр.взв.'!B2:H60,6,FALSE)</f>
        <v>#N/A</v>
      </c>
      <c r="H30" s="202" t="e">
        <f>VLOOKUP(B30,'пр.взв.'!B2:H155,7,FALSE)</f>
        <v>#N/A</v>
      </c>
    </row>
    <row r="31" spans="1:8" ht="12.75" hidden="1">
      <c r="A31" s="180"/>
      <c r="B31" s="169"/>
      <c r="C31" s="171"/>
      <c r="D31" s="175"/>
      <c r="E31" s="178"/>
      <c r="F31" s="179"/>
      <c r="G31" s="182"/>
      <c r="H31" s="203"/>
    </row>
    <row r="32" spans="1:8" ht="12.75" hidden="1">
      <c r="A32" s="180">
        <v>13</v>
      </c>
      <c r="B32" s="169"/>
      <c r="C32" s="170" t="e">
        <f>VLOOKUP(B32,'пр.взв.'!B3:H62,2,FALSE)</f>
        <v>#N/A</v>
      </c>
      <c r="D32" s="174" t="e">
        <f>VLOOKUP(B32,'пр.взв.'!B3:H155,3,FALSE)</f>
        <v>#N/A</v>
      </c>
      <c r="E32" s="177" t="e">
        <f>VLOOKUP(B32,'пр.взв.'!B3:H62,4,FALSE)</f>
        <v>#N/A</v>
      </c>
      <c r="F32" s="179" t="e">
        <f>VLOOKUP(B32,'пр.взв.'!B3:H62,5,FALSE)</f>
        <v>#N/A</v>
      </c>
      <c r="G32" s="181" t="e">
        <f>VLOOKUP(B32,'пр.взв.'!B3:H62,6,FALSE)</f>
        <v>#N/A</v>
      </c>
      <c r="H32" s="202" t="e">
        <f>VLOOKUP(B32,'пр.взв.'!B3:H157,7,FALSE)</f>
        <v>#N/A</v>
      </c>
    </row>
    <row r="33" spans="1:8" ht="12.75" hidden="1">
      <c r="A33" s="180"/>
      <c r="B33" s="169"/>
      <c r="C33" s="171"/>
      <c r="D33" s="175"/>
      <c r="E33" s="178"/>
      <c r="F33" s="179"/>
      <c r="G33" s="182"/>
      <c r="H33" s="203"/>
    </row>
    <row r="34" spans="1:8" ht="12.75" hidden="1">
      <c r="A34" s="180">
        <v>14</v>
      </c>
      <c r="B34" s="169"/>
      <c r="C34" s="170" t="e">
        <f>VLOOKUP(B34,'пр.взв.'!B3:H64,2,FALSE)</f>
        <v>#N/A</v>
      </c>
      <c r="D34" s="174" t="e">
        <f>VLOOKUP(B34,'пр.взв.'!B3:H157,3,FALSE)</f>
        <v>#N/A</v>
      </c>
      <c r="E34" s="177" t="e">
        <f>VLOOKUP(B34,'пр.взв.'!B3:H64,4,FALSE)</f>
        <v>#N/A</v>
      </c>
      <c r="F34" s="179" t="e">
        <f>VLOOKUP(B34,'пр.взв.'!B3:H64,5,FALSE)</f>
        <v>#N/A</v>
      </c>
      <c r="G34" s="181" t="e">
        <f>VLOOKUP(B34,'пр.взв.'!B3:H64,6,FALSE)</f>
        <v>#N/A</v>
      </c>
      <c r="H34" s="202" t="e">
        <f>VLOOKUP(B34,'пр.взв.'!B3:H159,7,FALSE)</f>
        <v>#N/A</v>
      </c>
    </row>
    <row r="35" spans="1:8" ht="12.75" hidden="1">
      <c r="A35" s="180"/>
      <c r="B35" s="169"/>
      <c r="C35" s="171"/>
      <c r="D35" s="175"/>
      <c r="E35" s="178"/>
      <c r="F35" s="179"/>
      <c r="G35" s="182"/>
      <c r="H35" s="203"/>
    </row>
    <row r="36" spans="1:8" ht="12.75" hidden="1">
      <c r="A36" s="180">
        <v>15</v>
      </c>
      <c r="B36" s="169"/>
      <c r="C36" s="170" t="e">
        <f>VLOOKUP(B36,'пр.взв.'!B3:H66,2,FALSE)</f>
        <v>#N/A</v>
      </c>
      <c r="D36" s="174" t="e">
        <f>VLOOKUP(B36,'пр.взв.'!B3:H159,3,FALSE)</f>
        <v>#N/A</v>
      </c>
      <c r="E36" s="177" t="e">
        <f>VLOOKUP(B36,'пр.взв.'!B3:H66,4,FALSE)</f>
        <v>#N/A</v>
      </c>
      <c r="F36" s="179" t="e">
        <f>VLOOKUP(B36,'пр.взв.'!B3:H66,5,FALSE)</f>
        <v>#N/A</v>
      </c>
      <c r="G36" s="181" t="e">
        <f>VLOOKUP(B36,'пр.взв.'!B3:H66,6,FALSE)</f>
        <v>#N/A</v>
      </c>
      <c r="H36" s="202" t="e">
        <f>VLOOKUP(B36,'пр.взв.'!B3:H161,7,FALSE)</f>
        <v>#N/A</v>
      </c>
    </row>
    <row r="37" spans="1:8" ht="12.75" hidden="1">
      <c r="A37" s="180"/>
      <c r="B37" s="169"/>
      <c r="C37" s="171"/>
      <c r="D37" s="175"/>
      <c r="E37" s="178"/>
      <c r="F37" s="179"/>
      <c r="G37" s="182"/>
      <c r="H37" s="203"/>
    </row>
    <row r="38" spans="1:8" ht="12.75" hidden="1">
      <c r="A38" s="180">
        <v>16</v>
      </c>
      <c r="B38" s="169"/>
      <c r="C38" s="170" t="e">
        <f>VLOOKUP(B38,'пр.взв.'!B3:H68,2,FALSE)</f>
        <v>#N/A</v>
      </c>
      <c r="D38" s="174" t="e">
        <f>VLOOKUP(B38,'пр.взв.'!B3:H161,3,FALSE)</f>
        <v>#N/A</v>
      </c>
      <c r="E38" s="177" t="e">
        <f>VLOOKUP(B38,'пр.взв.'!B3:H68,4,FALSE)</f>
        <v>#N/A</v>
      </c>
      <c r="F38" s="179" t="e">
        <f>VLOOKUP(B38,'пр.взв.'!B3:H68,5,FALSE)</f>
        <v>#N/A</v>
      </c>
      <c r="G38" s="181" t="e">
        <f>VLOOKUP(B38,'пр.взв.'!B3:H68,6,FALSE)</f>
        <v>#N/A</v>
      </c>
      <c r="H38" s="202" t="e">
        <f>VLOOKUP(B38,'пр.взв.'!B3:H163,7,FALSE)</f>
        <v>#N/A</v>
      </c>
    </row>
    <row r="39" spans="1:8" ht="13.5" hidden="1" thickBot="1">
      <c r="A39" s="183"/>
      <c r="B39" s="184"/>
      <c r="C39" s="185"/>
      <c r="D39" s="186"/>
      <c r="E39" s="196"/>
      <c r="F39" s="197"/>
      <c r="G39" s="198"/>
      <c r="H39" s="211"/>
    </row>
    <row r="42" spans="1:7" ht="15">
      <c r="A42" s="70" t="str">
        <f>HYPERLINK('[2]реквизиты'!$A$6)</f>
        <v>Гл. судья, судья МК</v>
      </c>
      <c r="B42" s="71"/>
      <c r="C42" s="72"/>
      <c r="D42" s="75"/>
      <c r="E42" s="75"/>
      <c r="F42" s="75"/>
      <c r="G42" s="73" t="str">
        <f>'[1]реквизиты'!$G$7</f>
        <v>Бабоян Р.М.</v>
      </c>
    </row>
    <row r="43" spans="1:7" ht="15">
      <c r="A43" s="71"/>
      <c r="B43" s="71"/>
      <c r="C43" s="72"/>
      <c r="D43" s="75"/>
      <c r="E43" s="75"/>
      <c r="F43" s="75"/>
      <c r="G43" s="109" t="str">
        <f>'[1]реквизиты'!$G$8</f>
        <v>/г. Армавир/</v>
      </c>
    </row>
    <row r="44" spans="1:7" ht="15">
      <c r="A44" s="71"/>
      <c r="B44" s="71"/>
      <c r="C44" s="72"/>
      <c r="D44" s="75"/>
      <c r="E44" s="75"/>
      <c r="F44" s="75"/>
      <c r="G44" s="75"/>
    </row>
    <row r="45" spans="1:7" ht="15">
      <c r="A45" s="70" t="str">
        <f>HYPERLINK('[2]реквизиты'!$A$8)</f>
        <v>Гл. секретарь, судья МК</v>
      </c>
      <c r="B45" s="71"/>
      <c r="C45" s="72"/>
      <c r="D45" s="75"/>
      <c r="E45" s="75"/>
      <c r="F45" s="75"/>
      <c r="G45" s="110" t="str">
        <f>'[1]реквизиты'!$G$9</f>
        <v>Дроков А.Н.</v>
      </c>
    </row>
    <row r="46" spans="1:8" ht="15">
      <c r="A46" s="71"/>
      <c r="B46" s="71"/>
      <c r="C46" s="71"/>
      <c r="D46" s="75"/>
      <c r="E46" s="75"/>
      <c r="F46" s="75"/>
      <c r="G46" s="109" t="str">
        <f>'[1]реквизиты'!$G$10</f>
        <v>/г. Москва/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H28:H29"/>
    <mergeCell ref="H30:H31"/>
    <mergeCell ref="H32:H33"/>
    <mergeCell ref="H34:H35"/>
    <mergeCell ref="H36:H37"/>
    <mergeCell ref="H38:H39"/>
    <mergeCell ref="H14:H15"/>
    <mergeCell ref="H16:H17"/>
    <mergeCell ref="H18:H19"/>
    <mergeCell ref="H20:H21"/>
    <mergeCell ref="H24:H25"/>
    <mergeCell ref="H26:H27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G36:G37"/>
    <mergeCell ref="G38:G39"/>
    <mergeCell ref="G28:G29"/>
    <mergeCell ref="G30:G31"/>
    <mergeCell ref="G32:G33"/>
    <mergeCell ref="G34:G35"/>
    <mergeCell ref="E38:E39"/>
    <mergeCell ref="F38:F39"/>
    <mergeCell ref="E34:E35"/>
    <mergeCell ref="F34:F35"/>
    <mergeCell ref="E36:E37"/>
    <mergeCell ref="F36:F37"/>
    <mergeCell ref="G6:G7"/>
    <mergeCell ref="G8:G9"/>
    <mergeCell ref="G10:G11"/>
    <mergeCell ref="E8:E9"/>
    <mergeCell ref="F8:F9"/>
    <mergeCell ref="E10:E11"/>
    <mergeCell ref="F10:F11"/>
    <mergeCell ref="E6:F7"/>
    <mergeCell ref="G12:G13"/>
    <mergeCell ref="G14:G15"/>
    <mergeCell ref="E14:E15"/>
    <mergeCell ref="F14:F15"/>
    <mergeCell ref="E12:E13"/>
    <mergeCell ref="F12:F13"/>
    <mergeCell ref="A38:A39"/>
    <mergeCell ref="B38:B39"/>
    <mergeCell ref="C38:C39"/>
    <mergeCell ref="D38:D39"/>
    <mergeCell ref="A36:A37"/>
    <mergeCell ref="B36:B37"/>
    <mergeCell ref="C36:C37"/>
    <mergeCell ref="D36:D37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F28:F29"/>
    <mergeCell ref="F26:F27"/>
    <mergeCell ref="E30:E31"/>
    <mergeCell ref="F30:F31"/>
    <mergeCell ref="E28:E29"/>
    <mergeCell ref="E26:E27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18:A19"/>
    <mergeCell ref="B18:B19"/>
    <mergeCell ref="A20:A21"/>
    <mergeCell ref="B20:B21"/>
    <mergeCell ref="C20:C21"/>
    <mergeCell ref="D20:D21"/>
    <mergeCell ref="C18:C19"/>
    <mergeCell ref="D18:D19"/>
    <mergeCell ref="E16:E17"/>
    <mergeCell ref="F16:F17"/>
    <mergeCell ref="E18:E19"/>
    <mergeCell ref="F18:F19"/>
    <mergeCell ref="E20:E21"/>
    <mergeCell ref="F20:F21"/>
    <mergeCell ref="A14:A15"/>
    <mergeCell ref="B14:B15"/>
    <mergeCell ref="C14:C15"/>
    <mergeCell ref="D14:D15"/>
    <mergeCell ref="A16:A17"/>
    <mergeCell ref="B16:B17"/>
    <mergeCell ref="C16:C17"/>
    <mergeCell ref="D16:D17"/>
    <mergeCell ref="C12:C13"/>
    <mergeCell ref="D12:D13"/>
    <mergeCell ref="C10:C11"/>
    <mergeCell ref="D10:D11"/>
    <mergeCell ref="A10:A11"/>
    <mergeCell ref="B10:B11"/>
    <mergeCell ref="A12:A13"/>
    <mergeCell ref="B12:B13"/>
    <mergeCell ref="A6:A7"/>
    <mergeCell ref="B6:B7"/>
    <mergeCell ref="C6:C7"/>
    <mergeCell ref="D6:D7"/>
    <mergeCell ref="A8:A9"/>
    <mergeCell ref="B8:B9"/>
    <mergeCell ref="C8:C9"/>
    <mergeCell ref="D8:D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I27" sqref="A1:I27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234" t="str">
        <f>HYPERLINK('[1]реквизиты'!$A$2)</f>
        <v>Кубок России по борьбе самбо среди женщин</v>
      </c>
      <c r="B1" s="235"/>
      <c r="C1" s="235"/>
      <c r="D1" s="235"/>
      <c r="E1" s="235"/>
      <c r="F1" s="235"/>
      <c r="G1" s="235"/>
      <c r="H1" s="235"/>
      <c r="I1" s="235"/>
    </row>
    <row r="2" spans="4:5" ht="27" customHeight="1">
      <c r="D2" s="55" t="s">
        <v>11</v>
      </c>
      <c r="E2" s="156" t="str">
        <f>HYPERLINK('пр.взв.'!D4)</f>
        <v>в.к.    80   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212" t="s">
        <v>13</v>
      </c>
      <c r="B5" s="212" t="s">
        <v>4</v>
      </c>
      <c r="C5" s="218" t="s">
        <v>5</v>
      </c>
      <c r="D5" s="212" t="s">
        <v>14</v>
      </c>
      <c r="E5" s="214" t="s">
        <v>15</v>
      </c>
      <c r="F5" s="215"/>
      <c r="G5" s="212" t="s">
        <v>16</v>
      </c>
      <c r="H5" s="212" t="s">
        <v>17</v>
      </c>
      <c r="I5" s="212" t="s">
        <v>18</v>
      </c>
    </row>
    <row r="6" spans="1:9" ht="12.75">
      <c r="A6" s="213"/>
      <c r="B6" s="213"/>
      <c r="C6" s="213"/>
      <c r="D6" s="213"/>
      <c r="E6" s="216"/>
      <c r="F6" s="217"/>
      <c r="G6" s="213"/>
      <c r="H6" s="213"/>
      <c r="I6" s="213"/>
    </row>
    <row r="7" spans="1:9" ht="12.75">
      <c r="A7" s="222"/>
      <c r="B7" s="223">
        <v>9</v>
      </c>
      <c r="C7" s="224" t="str">
        <f>VLOOKUP(B7,'пр.взв.'!B2:D62,2,FALSE)</f>
        <v>АЛИПОВА Олеся Константинова</v>
      </c>
      <c r="D7" s="224" t="str">
        <f>VLOOKUP(C7,'пр.взв.'!C2:E62,2,FALSE)</f>
        <v>10.05.1995, МС</v>
      </c>
      <c r="E7" s="224" t="str">
        <f>VLOOKUP(D7,'пр.взв.'!D2:F62,2,FALSE)</f>
        <v>ЦФО</v>
      </c>
      <c r="F7" s="224" t="str">
        <f>VLOOKUP(E7,'пр.взв.'!E2:G62,2,FALSE)</f>
        <v>Тульская обл., г. Тула</v>
      </c>
      <c r="G7" s="221"/>
      <c r="H7" s="226"/>
      <c r="I7" s="212"/>
    </row>
    <row r="8" spans="1:9" ht="12.75">
      <c r="A8" s="222"/>
      <c r="B8" s="212"/>
      <c r="C8" s="225"/>
      <c r="D8" s="225"/>
      <c r="E8" s="225"/>
      <c r="F8" s="225"/>
      <c r="G8" s="221"/>
      <c r="H8" s="226"/>
      <c r="I8" s="212"/>
    </row>
    <row r="9" spans="1:9" ht="12.75">
      <c r="A9" s="227"/>
      <c r="B9" s="223">
        <v>6</v>
      </c>
      <c r="C9" s="224" t="str">
        <f>VLOOKUP(B9,'пр.взв.'!B7:D24,2,FALSE)</f>
        <v>ФИЛИППОВИЧ Анастасия Юрьевна</v>
      </c>
      <c r="D9" s="224" t="str">
        <f>VLOOKUP(B9,'пр.взв.'!B7:F24,3,FALSE)</f>
        <v>15.07.1993, МС</v>
      </c>
      <c r="E9" s="177" t="str">
        <f>VLOOKUP(B9,'пр.взв.'!B9:F24,4,FALSE)</f>
        <v>ЦФО</v>
      </c>
      <c r="F9" s="219" t="str">
        <f>VLOOKUP(B9,'пр.взв.'!B7:G24,5,FALSE)</f>
        <v>Смоленская обл., г. Смоленск</v>
      </c>
      <c r="G9" s="221"/>
      <c r="H9" s="212"/>
      <c r="I9" s="212"/>
    </row>
    <row r="10" spans="1:9" ht="12.75">
      <c r="A10" s="227"/>
      <c r="B10" s="212"/>
      <c r="C10" s="225"/>
      <c r="D10" s="225"/>
      <c r="E10" s="178"/>
      <c r="F10" s="220"/>
      <c r="G10" s="221"/>
      <c r="H10" s="212"/>
      <c r="I10" s="212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69" t="s">
        <v>23</v>
      </c>
    </row>
    <row r="16" spans="3:5" ht="24.75" customHeight="1">
      <c r="C16" s="57" t="s">
        <v>20</v>
      </c>
      <c r="E16" s="77" t="str">
        <f>HYPERLINK('пр.взв.'!D4)</f>
        <v>в.к.    80    кг.</v>
      </c>
    </row>
    <row r="17" spans="1:9" ht="12.75" customHeight="1">
      <c r="A17" s="212" t="s">
        <v>13</v>
      </c>
      <c r="B17" s="212" t="s">
        <v>4</v>
      </c>
      <c r="C17" s="218" t="s">
        <v>5</v>
      </c>
      <c r="D17" s="212" t="s">
        <v>14</v>
      </c>
      <c r="E17" s="214" t="s">
        <v>15</v>
      </c>
      <c r="F17" s="215"/>
      <c r="G17" s="212" t="s">
        <v>16</v>
      </c>
      <c r="H17" s="212" t="s">
        <v>17</v>
      </c>
      <c r="I17" s="212" t="s">
        <v>18</v>
      </c>
    </row>
    <row r="18" spans="1:9" ht="12.75">
      <c r="A18" s="213"/>
      <c r="B18" s="213"/>
      <c r="C18" s="213"/>
      <c r="D18" s="213"/>
      <c r="E18" s="216"/>
      <c r="F18" s="217"/>
      <c r="G18" s="213"/>
      <c r="H18" s="213"/>
      <c r="I18" s="213"/>
    </row>
    <row r="19" spans="1:9" ht="12.75">
      <c r="A19" s="222"/>
      <c r="B19" s="230">
        <v>8</v>
      </c>
      <c r="C19" s="233" t="s">
        <v>86</v>
      </c>
      <c r="D19" s="232" t="s">
        <v>87</v>
      </c>
      <c r="E19" s="228" t="s">
        <v>56</v>
      </c>
      <c r="F19" s="179" t="s">
        <v>88</v>
      </c>
      <c r="G19" s="221"/>
      <c r="H19" s="226"/>
      <c r="I19" s="212"/>
    </row>
    <row r="20" spans="1:9" ht="12.75">
      <c r="A20" s="222"/>
      <c r="B20" s="230"/>
      <c r="C20" s="233"/>
      <c r="D20" s="232"/>
      <c r="E20" s="229"/>
      <c r="F20" s="179"/>
      <c r="G20" s="221"/>
      <c r="H20" s="226"/>
      <c r="I20" s="212"/>
    </row>
    <row r="21" spans="1:9" ht="12.75">
      <c r="A21" s="227"/>
      <c r="B21" s="230">
        <v>1</v>
      </c>
      <c r="C21" s="231" t="s">
        <v>54</v>
      </c>
      <c r="D21" s="232" t="s">
        <v>55</v>
      </c>
      <c r="E21" s="228" t="s">
        <v>56</v>
      </c>
      <c r="F21" s="179" t="s">
        <v>57</v>
      </c>
      <c r="G21" s="221"/>
      <c r="H21" s="212"/>
      <c r="I21" s="212"/>
    </row>
    <row r="22" spans="1:9" ht="12.75">
      <c r="A22" s="227"/>
      <c r="B22" s="230"/>
      <c r="C22" s="231"/>
      <c r="D22" s="232"/>
      <c r="E22" s="229"/>
      <c r="F22" s="179"/>
      <c r="G22" s="221"/>
      <c r="H22" s="212"/>
      <c r="I22" s="212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7" t="str">
        <f>HYPERLINK('пр.взв.'!D4)</f>
        <v>в.к.    80    кг.</v>
      </c>
    </row>
    <row r="30" spans="1:9" ht="12.75" customHeight="1">
      <c r="A30" s="212" t="s">
        <v>13</v>
      </c>
      <c r="B30" s="212" t="s">
        <v>4</v>
      </c>
      <c r="C30" s="218" t="s">
        <v>5</v>
      </c>
      <c r="D30" s="212" t="s">
        <v>14</v>
      </c>
      <c r="E30" s="214" t="s">
        <v>15</v>
      </c>
      <c r="F30" s="215"/>
      <c r="G30" s="212" t="s">
        <v>16</v>
      </c>
      <c r="H30" s="212" t="s">
        <v>17</v>
      </c>
      <c r="I30" s="212" t="s">
        <v>18</v>
      </c>
    </row>
    <row r="31" spans="1:9" ht="12.75">
      <c r="A31" s="213"/>
      <c r="B31" s="213"/>
      <c r="C31" s="213"/>
      <c r="D31" s="213"/>
      <c r="E31" s="216"/>
      <c r="F31" s="217"/>
      <c r="G31" s="213"/>
      <c r="H31" s="213"/>
      <c r="I31" s="213"/>
    </row>
    <row r="32" spans="1:9" ht="12.75" customHeight="1">
      <c r="A32" s="222"/>
      <c r="B32" s="230">
        <v>7</v>
      </c>
      <c r="C32" s="233" t="s">
        <v>82</v>
      </c>
      <c r="D32" s="232" t="s">
        <v>83</v>
      </c>
      <c r="E32" s="228" t="s">
        <v>62</v>
      </c>
      <c r="F32" s="236" t="s">
        <v>84</v>
      </c>
      <c r="G32" s="221"/>
      <c r="H32" s="226"/>
      <c r="I32" s="212"/>
    </row>
    <row r="33" spans="1:9" ht="12.75">
      <c r="A33" s="222"/>
      <c r="B33" s="230"/>
      <c r="C33" s="233"/>
      <c r="D33" s="232"/>
      <c r="E33" s="229"/>
      <c r="F33" s="236"/>
      <c r="G33" s="221"/>
      <c r="H33" s="226"/>
      <c r="I33" s="212"/>
    </row>
    <row r="34" spans="1:9" ht="12.75">
      <c r="A34" s="227"/>
      <c r="B34" s="230">
        <v>4</v>
      </c>
      <c r="C34" s="231" t="s">
        <v>70</v>
      </c>
      <c r="D34" s="232" t="s">
        <v>71</v>
      </c>
      <c r="E34" s="228" t="s">
        <v>56</v>
      </c>
      <c r="F34" s="179" t="s">
        <v>72</v>
      </c>
      <c r="G34" s="221"/>
      <c r="H34" s="212"/>
      <c r="I34" s="212"/>
    </row>
    <row r="35" spans="1:9" ht="12.75">
      <c r="A35" s="227"/>
      <c r="B35" s="230"/>
      <c r="C35" s="231"/>
      <c r="D35" s="232"/>
      <c r="E35" s="229"/>
      <c r="F35" s="179"/>
      <c r="G35" s="221"/>
      <c r="H35" s="212"/>
      <c r="I35" s="212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I7:I8"/>
    <mergeCell ref="I9:I10"/>
    <mergeCell ref="G30:G31"/>
    <mergeCell ref="H30:H31"/>
    <mergeCell ref="E21:E22"/>
    <mergeCell ref="F21:F22"/>
    <mergeCell ref="G21:G22"/>
    <mergeCell ref="E34:E35"/>
    <mergeCell ref="F34:F35"/>
    <mergeCell ref="G34:G35"/>
    <mergeCell ref="H34:H35"/>
    <mergeCell ref="H21:H22"/>
    <mergeCell ref="A34:A35"/>
    <mergeCell ref="B34:B35"/>
    <mergeCell ref="C34:C35"/>
    <mergeCell ref="D34:D35"/>
    <mergeCell ref="H32:H33"/>
    <mergeCell ref="A32:A33"/>
    <mergeCell ref="B32:B33"/>
    <mergeCell ref="C32:C33"/>
    <mergeCell ref="D32:D33"/>
    <mergeCell ref="G32:G33"/>
    <mergeCell ref="A1:I1"/>
    <mergeCell ref="E32:E33"/>
    <mergeCell ref="E30:F31"/>
    <mergeCell ref="I30:I31"/>
    <mergeCell ref="I5:I6"/>
    <mergeCell ref="A30:A31"/>
    <mergeCell ref="B30:B31"/>
    <mergeCell ref="C30:C31"/>
    <mergeCell ref="D30:D31"/>
    <mergeCell ref="F32:F33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F19:F20"/>
    <mergeCell ref="G17:G18"/>
    <mergeCell ref="H17:H18"/>
    <mergeCell ref="E17:F18"/>
    <mergeCell ref="G19:G20"/>
    <mergeCell ref="H19:H20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1">
      <selection activeCell="B21" sqref="B21:F2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205" t="s">
        <v>27</v>
      </c>
      <c r="B1" s="205"/>
      <c r="C1" s="205"/>
      <c r="D1" s="205"/>
      <c r="E1" s="205"/>
      <c r="F1" s="205"/>
      <c r="G1" s="205"/>
      <c r="H1" s="205"/>
    </row>
    <row r="2" spans="1:8" ht="29.25" customHeight="1">
      <c r="A2" s="234" t="str">
        <f>HYPERLINK('[1]реквизиты'!$A$2)</f>
        <v>Кубок России по борьбе самбо среди женщин</v>
      </c>
      <c r="B2" s="235"/>
      <c r="C2" s="235"/>
      <c r="D2" s="235"/>
      <c r="E2" s="235"/>
      <c r="F2" s="235"/>
      <c r="G2" s="235"/>
      <c r="H2" s="235"/>
    </row>
    <row r="3" spans="1:7" ht="12.75" customHeight="1">
      <c r="A3" s="209" t="str">
        <f>HYPERLINK('[1]реквизиты'!$A$3)</f>
        <v>01-05.10.2014 г.                                               МОАС, г. Кстово</v>
      </c>
      <c r="B3" s="209"/>
      <c r="C3" s="209"/>
      <c r="D3" s="209"/>
      <c r="E3" s="209"/>
      <c r="F3" s="209"/>
      <c r="G3" s="209"/>
    </row>
    <row r="4" spans="4:5" ht="12.75" customHeight="1">
      <c r="D4" s="245" t="s">
        <v>94</v>
      </c>
      <c r="E4" s="246"/>
    </row>
    <row r="5" spans="1:8" ht="12.75" customHeight="1">
      <c r="A5" s="213" t="s">
        <v>9</v>
      </c>
      <c r="B5" s="240" t="s">
        <v>4</v>
      </c>
      <c r="C5" s="213" t="s">
        <v>5</v>
      </c>
      <c r="D5" s="213" t="s">
        <v>6</v>
      </c>
      <c r="E5" s="228" t="s">
        <v>7</v>
      </c>
      <c r="F5" s="193"/>
      <c r="G5" s="213" t="s">
        <v>10</v>
      </c>
      <c r="H5" s="213" t="s">
        <v>8</v>
      </c>
    </row>
    <row r="6" spans="1:8" ht="12.75">
      <c r="A6" s="218"/>
      <c r="B6" s="241"/>
      <c r="C6" s="218"/>
      <c r="D6" s="218"/>
      <c r="E6" s="229"/>
      <c r="F6" s="242"/>
      <c r="G6" s="218"/>
      <c r="H6" s="218"/>
    </row>
    <row r="7" spans="1:8" ht="12.75">
      <c r="A7" s="212"/>
      <c r="B7" s="230">
        <v>1</v>
      </c>
      <c r="C7" s="231" t="s">
        <v>54</v>
      </c>
      <c r="D7" s="232" t="s">
        <v>55</v>
      </c>
      <c r="E7" s="228" t="s">
        <v>56</v>
      </c>
      <c r="F7" s="179" t="s">
        <v>57</v>
      </c>
      <c r="G7" s="232" t="s">
        <v>58</v>
      </c>
      <c r="H7" s="231" t="s">
        <v>59</v>
      </c>
    </row>
    <row r="8" spans="1:8" ht="12.75" customHeight="1">
      <c r="A8" s="212"/>
      <c r="B8" s="230"/>
      <c r="C8" s="231"/>
      <c r="D8" s="232"/>
      <c r="E8" s="229"/>
      <c r="F8" s="179"/>
      <c r="G8" s="232"/>
      <c r="H8" s="231"/>
    </row>
    <row r="9" spans="1:8" ht="12.75">
      <c r="A9" s="212"/>
      <c r="B9" s="230">
        <v>2</v>
      </c>
      <c r="C9" s="231" t="s">
        <v>60</v>
      </c>
      <c r="D9" s="232" t="s">
        <v>61</v>
      </c>
      <c r="E9" s="228" t="s">
        <v>62</v>
      </c>
      <c r="F9" s="179" t="s">
        <v>63</v>
      </c>
      <c r="G9" s="232" t="s">
        <v>58</v>
      </c>
      <c r="H9" s="231" t="s">
        <v>64</v>
      </c>
    </row>
    <row r="10" spans="1:8" ht="15" customHeight="1">
      <c r="A10" s="212"/>
      <c r="B10" s="230"/>
      <c r="C10" s="231"/>
      <c r="D10" s="232"/>
      <c r="E10" s="229"/>
      <c r="F10" s="179"/>
      <c r="G10" s="232"/>
      <c r="H10" s="231"/>
    </row>
    <row r="11" spans="1:8" ht="12.75">
      <c r="A11" s="212"/>
      <c r="B11" s="230">
        <v>3</v>
      </c>
      <c r="C11" s="231" t="s">
        <v>65</v>
      </c>
      <c r="D11" s="232" t="s">
        <v>66</v>
      </c>
      <c r="E11" s="228" t="s">
        <v>67</v>
      </c>
      <c r="F11" s="179" t="s">
        <v>68</v>
      </c>
      <c r="G11" s="232" t="s">
        <v>58</v>
      </c>
      <c r="H11" s="231" t="s">
        <v>69</v>
      </c>
    </row>
    <row r="12" spans="1:8" ht="15" customHeight="1">
      <c r="A12" s="212"/>
      <c r="B12" s="230"/>
      <c r="C12" s="231"/>
      <c r="D12" s="232"/>
      <c r="E12" s="229"/>
      <c r="F12" s="179"/>
      <c r="G12" s="232"/>
      <c r="H12" s="231"/>
    </row>
    <row r="13" spans="1:8" ht="15" customHeight="1">
      <c r="A13" s="212"/>
      <c r="B13" s="230">
        <v>4</v>
      </c>
      <c r="C13" s="231" t="s">
        <v>70</v>
      </c>
      <c r="D13" s="232" t="s">
        <v>71</v>
      </c>
      <c r="E13" s="228" t="s">
        <v>56</v>
      </c>
      <c r="F13" s="179" t="s">
        <v>72</v>
      </c>
      <c r="G13" s="232" t="s">
        <v>58</v>
      </c>
      <c r="H13" s="231" t="s">
        <v>73</v>
      </c>
    </row>
    <row r="14" spans="1:8" ht="15.75" customHeight="1">
      <c r="A14" s="212"/>
      <c r="B14" s="230"/>
      <c r="C14" s="231"/>
      <c r="D14" s="232"/>
      <c r="E14" s="229"/>
      <c r="F14" s="179"/>
      <c r="G14" s="232"/>
      <c r="H14" s="231"/>
    </row>
    <row r="15" spans="1:8" ht="12.75">
      <c r="A15" s="212"/>
      <c r="B15" s="230">
        <v>5</v>
      </c>
      <c r="C15" s="231" t="s">
        <v>74</v>
      </c>
      <c r="D15" s="232" t="s">
        <v>75</v>
      </c>
      <c r="E15" s="228" t="s">
        <v>62</v>
      </c>
      <c r="F15" s="179" t="s">
        <v>76</v>
      </c>
      <c r="G15" s="232" t="s">
        <v>58</v>
      </c>
      <c r="H15" s="231" t="s">
        <v>77</v>
      </c>
    </row>
    <row r="16" spans="1:8" ht="15" customHeight="1">
      <c r="A16" s="212"/>
      <c r="B16" s="230"/>
      <c r="C16" s="231"/>
      <c r="D16" s="232"/>
      <c r="E16" s="229"/>
      <c r="F16" s="179"/>
      <c r="G16" s="232"/>
      <c r="H16" s="231"/>
    </row>
    <row r="17" spans="1:8" ht="12.75">
      <c r="A17" s="212"/>
      <c r="B17" s="230">
        <v>6</v>
      </c>
      <c r="C17" s="233" t="s">
        <v>78</v>
      </c>
      <c r="D17" s="243" t="s">
        <v>79</v>
      </c>
      <c r="E17" s="228" t="s">
        <v>56</v>
      </c>
      <c r="F17" s="236" t="s">
        <v>80</v>
      </c>
      <c r="G17" s="226" t="s">
        <v>58</v>
      </c>
      <c r="H17" s="233" t="s">
        <v>81</v>
      </c>
    </row>
    <row r="18" spans="1:8" ht="15" customHeight="1">
      <c r="A18" s="212"/>
      <c r="B18" s="230"/>
      <c r="C18" s="233"/>
      <c r="D18" s="244"/>
      <c r="E18" s="229"/>
      <c r="F18" s="236"/>
      <c r="G18" s="226"/>
      <c r="H18" s="244"/>
    </row>
    <row r="19" spans="1:8" ht="12.75">
      <c r="A19" s="212"/>
      <c r="B19" s="230">
        <v>7</v>
      </c>
      <c r="C19" s="233" t="s">
        <v>82</v>
      </c>
      <c r="D19" s="232" t="s">
        <v>83</v>
      </c>
      <c r="E19" s="228" t="s">
        <v>62</v>
      </c>
      <c r="F19" s="236" t="s">
        <v>84</v>
      </c>
      <c r="G19" s="226" t="s">
        <v>58</v>
      </c>
      <c r="H19" s="233" t="s">
        <v>85</v>
      </c>
    </row>
    <row r="20" spans="1:8" ht="15" customHeight="1">
      <c r="A20" s="212"/>
      <c r="B20" s="230"/>
      <c r="C20" s="233"/>
      <c r="D20" s="232"/>
      <c r="E20" s="229"/>
      <c r="F20" s="236"/>
      <c r="G20" s="226"/>
      <c r="H20" s="244"/>
    </row>
    <row r="21" spans="1:8" ht="12.75">
      <c r="A21" s="212"/>
      <c r="B21" s="230">
        <v>8</v>
      </c>
      <c r="C21" s="233" t="s">
        <v>86</v>
      </c>
      <c r="D21" s="232" t="s">
        <v>87</v>
      </c>
      <c r="E21" s="228" t="s">
        <v>56</v>
      </c>
      <c r="F21" s="179" t="s">
        <v>88</v>
      </c>
      <c r="G21" s="232" t="s">
        <v>58</v>
      </c>
      <c r="H21" s="231" t="s">
        <v>89</v>
      </c>
    </row>
    <row r="22" spans="1:8" ht="15" customHeight="1">
      <c r="A22" s="212"/>
      <c r="B22" s="230"/>
      <c r="C22" s="233"/>
      <c r="D22" s="232"/>
      <c r="E22" s="229"/>
      <c r="F22" s="179"/>
      <c r="G22" s="232"/>
      <c r="H22" s="231"/>
    </row>
    <row r="23" spans="1:8" ht="12.75">
      <c r="A23" s="212"/>
      <c r="B23" s="239">
        <v>9</v>
      </c>
      <c r="C23" s="231" t="s">
        <v>90</v>
      </c>
      <c r="D23" s="232" t="s">
        <v>91</v>
      </c>
      <c r="E23" s="228" t="s">
        <v>56</v>
      </c>
      <c r="F23" s="179" t="s">
        <v>92</v>
      </c>
      <c r="G23" s="232" t="s">
        <v>58</v>
      </c>
      <c r="H23" s="231" t="s">
        <v>93</v>
      </c>
    </row>
    <row r="24" spans="1:8" ht="15" customHeight="1">
      <c r="A24" s="212"/>
      <c r="B24" s="239"/>
      <c r="C24" s="231"/>
      <c r="D24" s="232"/>
      <c r="E24" s="229"/>
      <c r="F24" s="179"/>
      <c r="G24" s="232"/>
      <c r="H24" s="231"/>
    </row>
    <row r="25" spans="1:8" ht="12.75">
      <c r="A25" s="212"/>
      <c r="B25" s="230">
        <v>10</v>
      </c>
      <c r="C25" s="237"/>
      <c r="D25" s="238"/>
      <c r="E25" s="228"/>
      <c r="F25" s="179"/>
      <c r="G25" s="226"/>
      <c r="H25" s="238"/>
    </row>
    <row r="26" spans="1:8" ht="15" customHeight="1">
      <c r="A26" s="212"/>
      <c r="B26" s="230"/>
      <c r="C26" s="237"/>
      <c r="D26" s="238"/>
      <c r="E26" s="229"/>
      <c r="F26" s="179"/>
      <c r="G26" s="226"/>
      <c r="H26" s="238"/>
    </row>
    <row r="27" spans="1:8" ht="12.75">
      <c r="A27" s="212"/>
      <c r="B27" s="230">
        <v>11</v>
      </c>
      <c r="C27" s="237"/>
      <c r="D27" s="238"/>
      <c r="E27" s="228"/>
      <c r="F27" s="179"/>
      <c r="G27" s="226"/>
      <c r="H27" s="238"/>
    </row>
    <row r="28" spans="1:8" ht="15" customHeight="1">
      <c r="A28" s="212"/>
      <c r="B28" s="230"/>
      <c r="C28" s="237"/>
      <c r="D28" s="238"/>
      <c r="E28" s="229"/>
      <c r="F28" s="179"/>
      <c r="G28" s="226"/>
      <c r="H28" s="238"/>
    </row>
    <row r="29" spans="1:8" ht="12.75">
      <c r="A29" s="212"/>
      <c r="B29" s="230">
        <v>12</v>
      </c>
      <c r="C29" s="237"/>
      <c r="D29" s="238"/>
      <c r="E29" s="228"/>
      <c r="F29" s="179"/>
      <c r="G29" s="226"/>
      <c r="H29" s="238"/>
    </row>
    <row r="30" spans="1:8" ht="15" customHeight="1">
      <c r="A30" s="212"/>
      <c r="B30" s="230"/>
      <c r="C30" s="237"/>
      <c r="D30" s="238"/>
      <c r="E30" s="229"/>
      <c r="F30" s="179"/>
      <c r="G30" s="226"/>
      <c r="H30" s="238"/>
    </row>
    <row r="31" spans="1:8" ht="15.75" customHeight="1">
      <c r="A31" s="212"/>
      <c r="B31" s="230">
        <v>13</v>
      </c>
      <c r="C31" s="237"/>
      <c r="D31" s="238"/>
      <c r="E31" s="228"/>
      <c r="F31" s="179"/>
      <c r="G31" s="226"/>
      <c r="H31" s="238"/>
    </row>
    <row r="32" spans="1:8" ht="15" customHeight="1">
      <c r="A32" s="212"/>
      <c r="B32" s="230"/>
      <c r="C32" s="237"/>
      <c r="D32" s="238"/>
      <c r="E32" s="229"/>
      <c r="F32" s="179"/>
      <c r="G32" s="226"/>
      <c r="H32" s="238"/>
    </row>
    <row r="33" spans="1:8" ht="12.75">
      <c r="A33" s="212"/>
      <c r="B33" s="230">
        <v>14</v>
      </c>
      <c r="C33" s="237"/>
      <c r="D33" s="238"/>
      <c r="E33" s="228"/>
      <c r="F33" s="179"/>
      <c r="G33" s="226"/>
      <c r="H33" s="238"/>
    </row>
    <row r="34" spans="1:8" ht="15" customHeight="1">
      <c r="A34" s="212"/>
      <c r="B34" s="230"/>
      <c r="C34" s="237"/>
      <c r="D34" s="238"/>
      <c r="E34" s="229"/>
      <c r="F34" s="179"/>
      <c r="G34" s="226"/>
      <c r="H34" s="238"/>
    </row>
    <row r="35" spans="1:8" ht="12.75">
      <c r="A35" s="212"/>
      <c r="B35" s="230">
        <v>15</v>
      </c>
      <c r="C35" s="237"/>
      <c r="D35" s="238"/>
      <c r="E35" s="228"/>
      <c r="F35" s="179"/>
      <c r="G35" s="226"/>
      <c r="H35" s="238"/>
    </row>
    <row r="36" spans="1:8" ht="15" customHeight="1">
      <c r="A36" s="212"/>
      <c r="B36" s="230"/>
      <c r="C36" s="237"/>
      <c r="D36" s="238"/>
      <c r="E36" s="229"/>
      <c r="F36" s="179"/>
      <c r="G36" s="226"/>
      <c r="H36" s="238"/>
    </row>
    <row r="37" spans="1:8" ht="12.75">
      <c r="A37" s="212"/>
      <c r="B37" s="230">
        <v>16</v>
      </c>
      <c r="C37" s="237"/>
      <c r="D37" s="238"/>
      <c r="E37" s="228"/>
      <c r="F37" s="179"/>
      <c r="G37" s="226"/>
      <c r="H37" s="238"/>
    </row>
    <row r="38" spans="1:8" ht="15" customHeight="1">
      <c r="A38" s="212"/>
      <c r="B38" s="230"/>
      <c r="C38" s="237"/>
      <c r="D38" s="238"/>
      <c r="E38" s="229"/>
      <c r="F38" s="179"/>
      <c r="G38" s="226"/>
      <c r="H38" s="238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27:A28"/>
    <mergeCell ref="B27:B28"/>
    <mergeCell ref="C27:C28"/>
    <mergeCell ref="D27:D28"/>
    <mergeCell ref="E27:E28"/>
    <mergeCell ref="F27:F2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C19:C20"/>
    <mergeCell ref="D19:D20"/>
    <mergeCell ref="E19:E20"/>
    <mergeCell ref="F19:F20"/>
    <mergeCell ref="C17:C18"/>
    <mergeCell ref="D17:D18"/>
    <mergeCell ref="E17:E18"/>
    <mergeCell ref="F17:F18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E11:E12"/>
    <mergeCell ref="F11:F12"/>
    <mergeCell ref="A11:A12"/>
    <mergeCell ref="B11:B12"/>
    <mergeCell ref="C11:C12"/>
    <mergeCell ref="D11:D12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D43">
      <selection activeCell="A44" sqref="A44:R62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311" t="s">
        <v>41</v>
      </c>
      <c r="C1" s="311"/>
      <c r="D1" s="311"/>
      <c r="E1" s="311"/>
      <c r="F1" s="311"/>
      <c r="G1" s="311"/>
      <c r="H1" s="311"/>
      <c r="I1" s="311"/>
      <c r="K1" s="311" t="s">
        <v>41</v>
      </c>
      <c r="L1" s="311"/>
      <c r="M1" s="311"/>
      <c r="N1" s="311"/>
      <c r="O1" s="311"/>
      <c r="P1" s="311"/>
      <c r="Q1" s="311"/>
      <c r="R1" s="311"/>
    </row>
    <row r="2" spans="2:18" ht="15.75" customHeight="1">
      <c r="B2" s="312" t="str">
        <f>'пр.взв.'!D4</f>
        <v>в.к.    80    кг.</v>
      </c>
      <c r="C2" s="313"/>
      <c r="D2" s="313"/>
      <c r="E2" s="313"/>
      <c r="F2" s="313"/>
      <c r="G2" s="313"/>
      <c r="H2" s="313"/>
      <c r="I2" s="313"/>
      <c r="K2" s="312" t="str">
        <f>'пр.взв.'!D4</f>
        <v>в.к.    80    кг.</v>
      </c>
      <c r="L2" s="313"/>
      <c r="M2" s="313"/>
      <c r="N2" s="313"/>
      <c r="O2" s="313"/>
      <c r="P2" s="313"/>
      <c r="Q2" s="313"/>
      <c r="R2" s="313"/>
    </row>
    <row r="4" spans="2:18" ht="16.5" thickBot="1">
      <c r="B4" s="88" t="s">
        <v>36</v>
      </c>
      <c r="C4" s="90" t="s">
        <v>42</v>
      </c>
      <c r="D4" s="89" t="s">
        <v>39</v>
      </c>
      <c r="E4" s="90"/>
      <c r="F4" s="88"/>
      <c r="G4" s="90"/>
      <c r="H4" s="90"/>
      <c r="I4" s="90"/>
      <c r="J4" s="90"/>
      <c r="K4" s="88" t="s">
        <v>1</v>
      </c>
      <c r="L4" s="90" t="s">
        <v>42</v>
      </c>
      <c r="M4" s="89" t="s">
        <v>39</v>
      </c>
      <c r="N4" s="90"/>
      <c r="O4" s="88"/>
      <c r="P4" s="90"/>
      <c r="Q4" s="90"/>
      <c r="R4" s="90"/>
    </row>
    <row r="5" spans="1:18" ht="12.75" customHeight="1">
      <c r="A5" s="287" t="s">
        <v>43</v>
      </c>
      <c r="B5" s="289" t="s">
        <v>4</v>
      </c>
      <c r="C5" s="283" t="s">
        <v>5</v>
      </c>
      <c r="D5" s="283" t="s">
        <v>14</v>
      </c>
      <c r="E5" s="283" t="s">
        <v>15</v>
      </c>
      <c r="F5" s="283" t="s">
        <v>16</v>
      </c>
      <c r="G5" s="285" t="s">
        <v>44</v>
      </c>
      <c r="H5" s="275" t="s">
        <v>45</v>
      </c>
      <c r="I5" s="277" t="s">
        <v>18</v>
      </c>
      <c r="J5" s="287" t="s">
        <v>43</v>
      </c>
      <c r="K5" s="289" t="s">
        <v>4</v>
      </c>
      <c r="L5" s="283" t="s">
        <v>5</v>
      </c>
      <c r="M5" s="283" t="s">
        <v>14</v>
      </c>
      <c r="N5" s="283" t="s">
        <v>15</v>
      </c>
      <c r="O5" s="283" t="s">
        <v>16</v>
      </c>
      <c r="P5" s="285" t="s">
        <v>44</v>
      </c>
      <c r="Q5" s="275" t="s">
        <v>45</v>
      </c>
      <c r="R5" s="277" t="s">
        <v>18</v>
      </c>
    </row>
    <row r="6" spans="1:18" ht="13.5" customHeight="1" thickBot="1">
      <c r="A6" s="288"/>
      <c r="B6" s="310" t="s">
        <v>37</v>
      </c>
      <c r="C6" s="284"/>
      <c r="D6" s="284"/>
      <c r="E6" s="284"/>
      <c r="F6" s="284"/>
      <c r="G6" s="286"/>
      <c r="H6" s="276"/>
      <c r="I6" s="278" t="s">
        <v>38</v>
      </c>
      <c r="J6" s="288"/>
      <c r="K6" s="310" t="s">
        <v>37</v>
      </c>
      <c r="L6" s="284"/>
      <c r="M6" s="284"/>
      <c r="N6" s="284"/>
      <c r="O6" s="284"/>
      <c r="P6" s="286"/>
      <c r="Q6" s="276"/>
      <c r="R6" s="278" t="s">
        <v>38</v>
      </c>
    </row>
    <row r="7" spans="1:18" ht="12.75" customHeight="1">
      <c r="A7" s="301">
        <v>1</v>
      </c>
      <c r="B7" s="298">
        <v>1</v>
      </c>
      <c r="C7" s="279" t="str">
        <f>VLOOKUP(B7,'пр.взв.'!B7:E70,2,FALSE)</f>
        <v>ЛОСЕВА Юлия Юрьевна</v>
      </c>
      <c r="D7" s="258" t="str">
        <f>VLOOKUP(B7,'пр.взв.'!B7:F106,3,FALSE)</f>
        <v>28.03.1993, МС</v>
      </c>
      <c r="E7" s="258" t="str">
        <f>VLOOKUP(B7,'пр.взв.'!B7:G106,4,FALSE)</f>
        <v>ЦФО</v>
      </c>
      <c r="F7" s="249"/>
      <c r="G7" s="257"/>
      <c r="H7" s="254"/>
      <c r="I7" s="218"/>
      <c r="J7" s="301">
        <v>5</v>
      </c>
      <c r="K7" s="298">
        <v>2</v>
      </c>
      <c r="L7" s="273" t="str">
        <f>VLOOKUP(K7,'пр.взв.'!B7:E70,2,FALSE)</f>
        <v>НИКУЛИНА Юлия Андреевна</v>
      </c>
      <c r="M7" s="258" t="str">
        <f>VLOOKUP(K7,'пр.взв.'!B7:F106,3,FALSE)</f>
        <v>16.11.1995, КМС</v>
      </c>
      <c r="N7" s="258" t="str">
        <f>VLOOKUP(K7,'пр.взв.'!B7:G106,4,FALSE)</f>
        <v>УрФО</v>
      </c>
      <c r="O7" s="249"/>
      <c r="P7" s="257"/>
      <c r="Q7" s="254"/>
      <c r="R7" s="218"/>
    </row>
    <row r="8" spans="1:18" ht="12.75" customHeight="1">
      <c r="A8" s="302"/>
      <c r="B8" s="298"/>
      <c r="C8" s="256"/>
      <c r="D8" s="247"/>
      <c r="E8" s="247"/>
      <c r="F8" s="247"/>
      <c r="G8" s="247"/>
      <c r="H8" s="226"/>
      <c r="I8" s="212"/>
      <c r="J8" s="302"/>
      <c r="K8" s="298"/>
      <c r="L8" s="253"/>
      <c r="M8" s="247"/>
      <c r="N8" s="247"/>
      <c r="O8" s="247"/>
      <c r="P8" s="247"/>
      <c r="Q8" s="226"/>
      <c r="R8" s="212"/>
    </row>
    <row r="9" spans="1:18" ht="12.75" customHeight="1">
      <c r="A9" s="302"/>
      <c r="B9" s="298">
        <v>9</v>
      </c>
      <c r="C9" s="255" t="str">
        <f>VLOOKUP(B9,'пр.взв.'!B7:E70,2,FALSE)</f>
        <v>АЛИПОВА Олеся Константинова</v>
      </c>
      <c r="D9" s="223" t="str">
        <f>VLOOKUP(B9,'пр.взв.'!B7:F108,3,FALSE)</f>
        <v>10.05.1995, МС</v>
      </c>
      <c r="E9" s="223" t="str">
        <f>VLOOKUP(B9,'пр.взв.'!B7:G108,4,FALSE)</f>
        <v>ЦФО</v>
      </c>
      <c r="F9" s="248"/>
      <c r="G9" s="248"/>
      <c r="H9" s="213"/>
      <c r="I9" s="213"/>
      <c r="J9" s="302"/>
      <c r="K9" s="298">
        <v>10</v>
      </c>
      <c r="L9" s="252">
        <f>VLOOKUP(K9,'пр.взв.'!B7:E70,2,FALSE)</f>
        <v>0</v>
      </c>
      <c r="M9" s="223">
        <f>VLOOKUP(K9,'пр.взв.'!B7:F108,3,FALSE)</f>
        <v>0</v>
      </c>
      <c r="N9" s="223">
        <f>VLOOKUP(K9,'пр.взв.'!B7:G108,4,FALSE)</f>
        <v>0</v>
      </c>
      <c r="O9" s="248"/>
      <c r="P9" s="248"/>
      <c r="Q9" s="213"/>
      <c r="R9" s="213"/>
    </row>
    <row r="10" spans="1:18" ht="13.5" customHeight="1" thickBot="1">
      <c r="A10" s="305"/>
      <c r="B10" s="304"/>
      <c r="C10" s="269"/>
      <c r="D10" s="266"/>
      <c r="E10" s="266"/>
      <c r="F10" s="267"/>
      <c r="G10" s="267"/>
      <c r="H10" s="188"/>
      <c r="I10" s="188"/>
      <c r="J10" s="305"/>
      <c r="K10" s="304"/>
      <c r="L10" s="274"/>
      <c r="M10" s="266"/>
      <c r="N10" s="266"/>
      <c r="O10" s="267"/>
      <c r="P10" s="267"/>
      <c r="Q10" s="188"/>
      <c r="R10" s="188"/>
    </row>
    <row r="11" spans="1:18" ht="12.75" customHeight="1">
      <c r="A11" s="301">
        <v>2</v>
      </c>
      <c r="B11" s="308">
        <v>5</v>
      </c>
      <c r="C11" s="265" t="str">
        <f>VLOOKUP(B11,'пр.взв.'!B7:E70,2,FALSE)</f>
        <v>РЕШЕТНЯК Анна Петровна</v>
      </c>
      <c r="D11" s="299" t="str">
        <f>VLOOKUP(B11,'пр.взв.'!B7:F110,3,FALSE)</f>
        <v>11.01.1994, КМС</v>
      </c>
      <c r="E11" s="299" t="str">
        <f>VLOOKUP(B11,'пр.взв.'!B7:G110,4,FALSE)</f>
        <v>УрФО</v>
      </c>
      <c r="F11" s="280"/>
      <c r="G11" s="281"/>
      <c r="H11" s="282"/>
      <c r="I11" s="299"/>
      <c r="J11" s="301">
        <v>6</v>
      </c>
      <c r="K11" s="307">
        <v>6</v>
      </c>
      <c r="L11" s="263" t="str">
        <f>VLOOKUP(K11,'пр.взв.'!B7:E70,2,FALSE)</f>
        <v>ФИЛИППОВИЧ Анастасия Юрьевна</v>
      </c>
      <c r="M11" s="299" t="str">
        <f>VLOOKUP(K11,'пр.взв.'!B7:F110,3,FALSE)</f>
        <v>15.07.1993, МС</v>
      </c>
      <c r="N11" s="299" t="str">
        <f>VLOOKUP(K11,'пр.взв.'!B7:G110,4,FALSE)</f>
        <v>ЦФО</v>
      </c>
      <c r="O11" s="280"/>
      <c r="P11" s="281"/>
      <c r="Q11" s="282"/>
      <c r="R11" s="299"/>
    </row>
    <row r="12" spans="1:18" ht="12.75" customHeight="1">
      <c r="A12" s="302"/>
      <c r="B12" s="298"/>
      <c r="C12" s="256"/>
      <c r="D12" s="247"/>
      <c r="E12" s="247"/>
      <c r="F12" s="247"/>
      <c r="G12" s="247"/>
      <c r="H12" s="226"/>
      <c r="I12" s="212"/>
      <c r="J12" s="302"/>
      <c r="K12" s="298"/>
      <c r="L12" s="253"/>
      <c r="M12" s="247"/>
      <c r="N12" s="247"/>
      <c r="O12" s="247"/>
      <c r="P12" s="247"/>
      <c r="Q12" s="226"/>
      <c r="R12" s="212"/>
    </row>
    <row r="13" spans="1:18" ht="12.75" customHeight="1">
      <c r="A13" s="302"/>
      <c r="B13" s="298">
        <v>13</v>
      </c>
      <c r="C13" s="255">
        <f>VLOOKUP(B13,'пр.взв.'!B7:E70,2,FALSE)</f>
        <v>0</v>
      </c>
      <c r="D13" s="223">
        <f>VLOOKUP(B13,'пр.взв.'!B7:F112,3,FALSE)</f>
        <v>0</v>
      </c>
      <c r="E13" s="223">
        <f>VLOOKUP(B13,'пр.взв.'!B7:G112,4,FALSE)</f>
        <v>0</v>
      </c>
      <c r="F13" s="248"/>
      <c r="G13" s="248"/>
      <c r="H13" s="213"/>
      <c r="I13" s="213"/>
      <c r="J13" s="302"/>
      <c r="K13" s="298">
        <v>14</v>
      </c>
      <c r="L13" s="252">
        <f>VLOOKUP(K13,'пр.взв.'!B7:E70,2,FALSE)</f>
        <v>0</v>
      </c>
      <c r="M13" s="223">
        <f>VLOOKUP(K13,'пр.взв.'!B7:F112,3,FALSE)</f>
        <v>0</v>
      </c>
      <c r="N13" s="223">
        <f>VLOOKUP(K13,'пр.взв.'!B7:G112,4,FALSE)</f>
        <v>0</v>
      </c>
      <c r="O13" s="248"/>
      <c r="P13" s="248"/>
      <c r="Q13" s="213"/>
      <c r="R13" s="213"/>
    </row>
    <row r="14" spans="1:18" ht="13.5" customHeight="1" thickBot="1">
      <c r="A14" s="305"/>
      <c r="B14" s="304"/>
      <c r="C14" s="269"/>
      <c r="D14" s="266"/>
      <c r="E14" s="266"/>
      <c r="F14" s="267"/>
      <c r="G14" s="267"/>
      <c r="H14" s="188"/>
      <c r="I14" s="188"/>
      <c r="J14" s="305"/>
      <c r="K14" s="309"/>
      <c r="L14" s="274"/>
      <c r="M14" s="266"/>
      <c r="N14" s="266"/>
      <c r="O14" s="267"/>
      <c r="P14" s="267"/>
      <c r="Q14" s="188"/>
      <c r="R14" s="188"/>
    </row>
    <row r="15" spans="1:18" ht="12.75" customHeight="1">
      <c r="A15" s="301">
        <v>3</v>
      </c>
      <c r="B15" s="308">
        <v>3</v>
      </c>
      <c r="C15" s="279" t="str">
        <f>VLOOKUP(B15,'пр.взв.'!B7:E70,2,FALSE)</f>
        <v>БИРЮКОВА Валентина Михайловна</v>
      </c>
      <c r="D15" s="258" t="str">
        <f>VLOOKUP(B15,'пр.взв.'!B7:F114,3,FALSE)</f>
        <v>05.04.1993, МС</v>
      </c>
      <c r="E15" s="258" t="str">
        <f>VLOOKUP(B15,'пр.взв.'!B7:G114,4,FALSE)</f>
        <v>ДВФО</v>
      </c>
      <c r="F15" s="249"/>
      <c r="G15" s="257"/>
      <c r="H15" s="254"/>
      <c r="I15" s="218"/>
      <c r="J15" s="301">
        <v>7</v>
      </c>
      <c r="K15" s="308">
        <v>4</v>
      </c>
      <c r="L15" s="273" t="str">
        <f>VLOOKUP(K15,'пр.взв.'!B7:E70,2,FALSE)</f>
        <v>ХАРИТОНОВА Ирина Анатольевна</v>
      </c>
      <c r="M15" s="258" t="str">
        <f>VLOOKUP(K15,'пр.взв.'!B7:F114,3,FALSE)</f>
        <v>20.11.1995, КМС</v>
      </c>
      <c r="N15" s="258" t="str">
        <f>VLOOKUP(K15,'пр.взв.'!B7:G114,4,FALSE)</f>
        <v>ЦФО</v>
      </c>
      <c r="O15" s="249"/>
      <c r="P15" s="257"/>
      <c r="Q15" s="254"/>
      <c r="R15" s="218"/>
    </row>
    <row r="16" spans="1:18" ht="12.75" customHeight="1">
      <c r="A16" s="302"/>
      <c r="B16" s="298"/>
      <c r="C16" s="256"/>
      <c r="D16" s="247"/>
      <c r="E16" s="247"/>
      <c r="F16" s="247"/>
      <c r="G16" s="247"/>
      <c r="H16" s="226"/>
      <c r="I16" s="212"/>
      <c r="J16" s="302"/>
      <c r="K16" s="298"/>
      <c r="L16" s="253"/>
      <c r="M16" s="247"/>
      <c r="N16" s="247"/>
      <c r="O16" s="247"/>
      <c r="P16" s="247"/>
      <c r="Q16" s="226"/>
      <c r="R16" s="212"/>
    </row>
    <row r="17" spans="1:18" ht="12.75" customHeight="1">
      <c r="A17" s="302"/>
      <c r="B17" s="298">
        <v>11</v>
      </c>
      <c r="C17" s="255">
        <f>VLOOKUP(B17,'пр.взв.'!B7:E70,2,FALSE)</f>
        <v>0</v>
      </c>
      <c r="D17" s="223">
        <f>VLOOKUP(B17,'пр.взв.'!B7:F116,3,FALSE)</f>
        <v>0</v>
      </c>
      <c r="E17" s="223">
        <f>VLOOKUP(B17,'пр.взв.'!B7:G116,4,FALSE)</f>
        <v>0</v>
      </c>
      <c r="F17" s="248"/>
      <c r="G17" s="248"/>
      <c r="H17" s="213"/>
      <c r="I17" s="213"/>
      <c r="J17" s="302"/>
      <c r="K17" s="298">
        <v>12</v>
      </c>
      <c r="L17" s="252">
        <f>VLOOKUP(K17,'пр.взв.'!B7:E70,2,FALSE)</f>
        <v>0</v>
      </c>
      <c r="M17" s="223">
        <f>VLOOKUP(K17,'пр.взв.'!B7:F116,3,FALSE)</f>
        <v>0</v>
      </c>
      <c r="N17" s="223">
        <f>VLOOKUP(K17,'пр.взв.'!B7:G116,4,FALSE)</f>
        <v>0</v>
      </c>
      <c r="O17" s="248"/>
      <c r="P17" s="248"/>
      <c r="Q17" s="213"/>
      <c r="R17" s="213"/>
    </row>
    <row r="18" spans="1:18" ht="13.5" customHeight="1" thickBot="1">
      <c r="A18" s="305"/>
      <c r="B18" s="304"/>
      <c r="C18" s="269"/>
      <c r="D18" s="266"/>
      <c r="E18" s="266"/>
      <c r="F18" s="267"/>
      <c r="G18" s="267"/>
      <c r="H18" s="188"/>
      <c r="I18" s="188"/>
      <c r="J18" s="305"/>
      <c r="K18" s="304"/>
      <c r="L18" s="274"/>
      <c r="M18" s="266"/>
      <c r="N18" s="266"/>
      <c r="O18" s="267"/>
      <c r="P18" s="267"/>
      <c r="Q18" s="188"/>
      <c r="R18" s="188"/>
    </row>
    <row r="19" spans="1:18" ht="12.75" customHeight="1">
      <c r="A19" s="301">
        <v>4</v>
      </c>
      <c r="B19" s="308">
        <v>7</v>
      </c>
      <c r="C19" s="265" t="str">
        <f>VLOOKUP(B19,'пр.взв.'!B7:E70,2,FALSE)</f>
        <v>КАЗАНЦЕВА Наталья Александровна</v>
      </c>
      <c r="D19" s="258" t="str">
        <f>VLOOKUP(B19,'пр.взв.'!B7:F118,3,FALSE)</f>
        <v>10.04.1981, МСМК</v>
      </c>
      <c r="E19" s="258" t="str">
        <f>VLOOKUP(B19,'пр.взв.'!B7:G118,4,FALSE)</f>
        <v>УрФО</v>
      </c>
      <c r="F19" s="247"/>
      <c r="G19" s="306"/>
      <c r="H19" s="226"/>
      <c r="I19" s="223"/>
      <c r="J19" s="301">
        <v>8</v>
      </c>
      <c r="K19" s="307">
        <v>8</v>
      </c>
      <c r="L19" s="263" t="str">
        <f>VLOOKUP(K19,'пр.взв.'!B7:E70,2,FALSE)</f>
        <v>АМБАРЦУМОВА Дайна Сергеевна</v>
      </c>
      <c r="M19" s="258" t="str">
        <f>VLOOKUP(K19,'пр.взв.'!B7:F118,3,FALSE)</f>
        <v>20.01.1991, МС</v>
      </c>
      <c r="N19" s="258" t="str">
        <f>VLOOKUP(K19,'пр.взв.'!B7:G118,4,FALSE)</f>
        <v>ЦФО</v>
      </c>
      <c r="O19" s="247"/>
      <c r="P19" s="306"/>
      <c r="Q19" s="226"/>
      <c r="R19" s="223"/>
    </row>
    <row r="20" spans="1:18" ht="12.75" customHeight="1">
      <c r="A20" s="302"/>
      <c r="B20" s="298"/>
      <c r="C20" s="256"/>
      <c r="D20" s="247"/>
      <c r="E20" s="247"/>
      <c r="F20" s="247"/>
      <c r="G20" s="247"/>
      <c r="H20" s="226"/>
      <c r="I20" s="212"/>
      <c r="J20" s="302"/>
      <c r="K20" s="298"/>
      <c r="L20" s="253"/>
      <c r="M20" s="247"/>
      <c r="N20" s="247"/>
      <c r="O20" s="247"/>
      <c r="P20" s="247"/>
      <c r="Q20" s="226"/>
      <c r="R20" s="212"/>
    </row>
    <row r="21" spans="1:18" ht="12.75" customHeight="1">
      <c r="A21" s="302"/>
      <c r="B21" s="298">
        <v>15</v>
      </c>
      <c r="C21" s="255">
        <f>VLOOKUP(B21,'пр.взв.'!B7:E70,2,FALSE)</f>
        <v>0</v>
      </c>
      <c r="D21" s="223">
        <f>VLOOKUP(B21,'пр.взв.'!B7:F120,3,FALSE)</f>
        <v>0</v>
      </c>
      <c r="E21" s="223">
        <f>VLOOKUP(B21,'пр.взв.'!B7:G120,4,FALSE)</f>
        <v>0</v>
      </c>
      <c r="F21" s="248"/>
      <c r="G21" s="248"/>
      <c r="H21" s="213"/>
      <c r="I21" s="213"/>
      <c r="J21" s="302"/>
      <c r="K21" s="298">
        <v>16</v>
      </c>
      <c r="L21" s="252">
        <f>VLOOKUP(K21,'пр.взв.'!B7:E70,2,FALSE)</f>
        <v>0</v>
      </c>
      <c r="M21" s="223">
        <f>VLOOKUP(K21,'пр.взв.'!B7:F120,3,FALSE)</f>
        <v>0</v>
      </c>
      <c r="N21" s="223">
        <f>VLOOKUP(K21,'пр.взв.'!B7:G120,4,FALSE)</f>
        <v>0</v>
      </c>
      <c r="O21" s="248"/>
      <c r="P21" s="248"/>
      <c r="Q21" s="213"/>
      <c r="R21" s="213"/>
    </row>
    <row r="22" spans="1:18" ht="12.75" customHeight="1">
      <c r="A22" s="303"/>
      <c r="B22" s="298"/>
      <c r="C22" s="256"/>
      <c r="D22" s="247"/>
      <c r="E22" s="247"/>
      <c r="F22" s="249"/>
      <c r="G22" s="249"/>
      <c r="H22" s="218"/>
      <c r="I22" s="218"/>
      <c r="J22" s="303"/>
      <c r="K22" s="298"/>
      <c r="L22" s="253"/>
      <c r="M22" s="247"/>
      <c r="N22" s="247"/>
      <c r="O22" s="249"/>
      <c r="P22" s="249"/>
      <c r="Q22" s="218"/>
      <c r="R22" s="218"/>
    </row>
    <row r="24" spans="2:18" ht="16.5" thickBot="1">
      <c r="B24" s="88" t="s">
        <v>36</v>
      </c>
      <c r="C24" s="90" t="s">
        <v>42</v>
      </c>
      <c r="D24" s="89" t="s">
        <v>40</v>
      </c>
      <c r="E24" s="90"/>
      <c r="F24" s="96" t="str">
        <f>'пр.взв.'!D4</f>
        <v>в.к.    80    кг.</v>
      </c>
      <c r="G24" s="90"/>
      <c r="H24" s="90"/>
      <c r="I24" s="90"/>
      <c r="J24" s="90"/>
      <c r="K24" s="88" t="s">
        <v>1</v>
      </c>
      <c r="L24" s="90" t="s">
        <v>42</v>
      </c>
      <c r="M24" s="89" t="s">
        <v>40</v>
      </c>
      <c r="N24" s="90"/>
      <c r="O24" s="88" t="str">
        <f>K2</f>
        <v>в.к.    80    кг.</v>
      </c>
      <c r="P24" s="90"/>
      <c r="Q24" s="90"/>
      <c r="R24" s="90"/>
    </row>
    <row r="25" spans="1:18" ht="12.75" customHeight="1">
      <c r="A25" s="287" t="s">
        <v>43</v>
      </c>
      <c r="B25" s="289" t="s">
        <v>4</v>
      </c>
      <c r="C25" s="283" t="s">
        <v>5</v>
      </c>
      <c r="D25" s="283" t="s">
        <v>14</v>
      </c>
      <c r="E25" s="283" t="s">
        <v>15</v>
      </c>
      <c r="F25" s="283" t="s">
        <v>16</v>
      </c>
      <c r="G25" s="285" t="s">
        <v>44</v>
      </c>
      <c r="H25" s="275" t="s">
        <v>45</v>
      </c>
      <c r="I25" s="277" t="s">
        <v>18</v>
      </c>
      <c r="J25" s="287" t="s">
        <v>43</v>
      </c>
      <c r="K25" s="289" t="s">
        <v>4</v>
      </c>
      <c r="L25" s="283" t="s">
        <v>5</v>
      </c>
      <c r="M25" s="283" t="s">
        <v>14</v>
      </c>
      <c r="N25" s="283" t="s">
        <v>15</v>
      </c>
      <c r="O25" s="283" t="s">
        <v>16</v>
      </c>
      <c r="P25" s="285" t="s">
        <v>44</v>
      </c>
      <c r="Q25" s="275" t="s">
        <v>45</v>
      </c>
      <c r="R25" s="277" t="s">
        <v>18</v>
      </c>
    </row>
    <row r="26" spans="1:18" ht="13.5" customHeight="1" thickBot="1">
      <c r="A26" s="288"/>
      <c r="B26" s="290" t="s">
        <v>37</v>
      </c>
      <c r="C26" s="284"/>
      <c r="D26" s="284"/>
      <c r="E26" s="284"/>
      <c r="F26" s="284"/>
      <c r="G26" s="286"/>
      <c r="H26" s="276"/>
      <c r="I26" s="278" t="s">
        <v>38</v>
      </c>
      <c r="J26" s="288"/>
      <c r="K26" s="290" t="s">
        <v>37</v>
      </c>
      <c r="L26" s="284"/>
      <c r="M26" s="284"/>
      <c r="N26" s="284"/>
      <c r="O26" s="284"/>
      <c r="P26" s="286"/>
      <c r="Q26" s="276"/>
      <c r="R26" s="278" t="s">
        <v>38</v>
      </c>
    </row>
    <row r="27" spans="1:18" ht="12.75">
      <c r="A27" s="301">
        <v>1</v>
      </c>
      <c r="B27" s="300">
        <f>'пр.хода'!E8</f>
        <v>1</v>
      </c>
      <c r="C27" s="279" t="str">
        <f>VLOOKUP(B27,'пр.взв.'!B1:E82,2,FALSE)</f>
        <v>ЛОСЕВА Юлия Юрьевна</v>
      </c>
      <c r="D27" s="258" t="str">
        <f>VLOOKUP(B27,'пр.взв.'!B1:F126,3,FALSE)</f>
        <v>28.03.1993, МС</v>
      </c>
      <c r="E27" s="258" t="str">
        <f>VLOOKUP(B27,'пр.взв.'!B1:G126,4,FALSE)</f>
        <v>ЦФО</v>
      </c>
      <c r="F27" s="280"/>
      <c r="G27" s="281"/>
      <c r="H27" s="282"/>
      <c r="I27" s="270"/>
      <c r="J27" s="264">
        <v>5</v>
      </c>
      <c r="K27" s="300">
        <f>'пр.хода'!Q8</f>
        <v>2</v>
      </c>
      <c r="L27" s="273" t="str">
        <f>VLOOKUP(K27,'пр.взв.'!B1:E82,2,FALSE)</f>
        <v>НИКУЛИНА Юлия Андреевна</v>
      </c>
      <c r="M27" s="258" t="str">
        <f>VLOOKUP(K27,'пр.взв.'!B1:F126,3,FALSE)</f>
        <v>16.11.1995, КМС</v>
      </c>
      <c r="N27" s="258" t="str">
        <f>VLOOKUP(K27,'пр.взв.'!B1:G126,4,FALSE)</f>
        <v>УрФО</v>
      </c>
      <c r="O27" s="280"/>
      <c r="P27" s="281"/>
      <c r="Q27" s="282"/>
      <c r="R27" s="270"/>
    </row>
    <row r="28" spans="1:18" ht="12.75">
      <c r="A28" s="302"/>
      <c r="B28" s="298"/>
      <c r="C28" s="256"/>
      <c r="D28" s="247"/>
      <c r="E28" s="247"/>
      <c r="F28" s="247"/>
      <c r="G28" s="247"/>
      <c r="H28" s="226"/>
      <c r="I28" s="212"/>
      <c r="J28" s="259"/>
      <c r="K28" s="298"/>
      <c r="L28" s="253"/>
      <c r="M28" s="247"/>
      <c r="N28" s="247"/>
      <c r="O28" s="247"/>
      <c r="P28" s="247"/>
      <c r="Q28" s="226"/>
      <c r="R28" s="212"/>
    </row>
    <row r="29" spans="1:18" ht="12.75">
      <c r="A29" s="302"/>
      <c r="B29" s="297">
        <f>'пр.хода'!E12</f>
        <v>5</v>
      </c>
      <c r="C29" s="255" t="str">
        <f>VLOOKUP(B29,'пр.взв.'!B1:E82,2,FALSE)</f>
        <v>РЕШЕТНЯК Анна Петровна</v>
      </c>
      <c r="D29" s="223" t="str">
        <f>VLOOKUP(B29,'пр.взв.'!B1:F128,3,FALSE)</f>
        <v>11.01.1994, КМС</v>
      </c>
      <c r="E29" s="223" t="str">
        <f>VLOOKUP(B29,'пр.взв.'!B1:G128,4,FALSE)</f>
        <v>УрФО</v>
      </c>
      <c r="F29" s="248"/>
      <c r="G29" s="248"/>
      <c r="H29" s="213"/>
      <c r="I29" s="213"/>
      <c r="J29" s="259"/>
      <c r="K29" s="297">
        <f>'пр.хода'!Q12</f>
        <v>6</v>
      </c>
      <c r="L29" s="252" t="str">
        <f>VLOOKUP(K29,'пр.взв.'!B1:E82,2,FALSE)</f>
        <v>ФИЛИППОВИЧ Анастасия Юрьевна</v>
      </c>
      <c r="M29" s="223" t="str">
        <f>VLOOKUP(K29,'пр.взв.'!B1:F128,3,FALSE)</f>
        <v>15.07.1993, МС</v>
      </c>
      <c r="N29" s="223" t="str">
        <f>VLOOKUP(K29,'пр.взв.'!B1:G128,4,FALSE)</f>
        <v>ЦФО</v>
      </c>
      <c r="O29" s="248"/>
      <c r="P29" s="248"/>
      <c r="Q29" s="213"/>
      <c r="R29" s="213"/>
    </row>
    <row r="30" spans="1:18" ht="13.5" thickBot="1">
      <c r="A30" s="305"/>
      <c r="B30" s="304"/>
      <c r="C30" s="269"/>
      <c r="D30" s="266"/>
      <c r="E30" s="266"/>
      <c r="F30" s="267"/>
      <c r="G30" s="267"/>
      <c r="H30" s="188"/>
      <c r="I30" s="188"/>
      <c r="J30" s="271"/>
      <c r="K30" s="304"/>
      <c r="L30" s="274"/>
      <c r="M30" s="266"/>
      <c r="N30" s="266"/>
      <c r="O30" s="267"/>
      <c r="P30" s="267"/>
      <c r="Q30" s="188"/>
      <c r="R30" s="188"/>
    </row>
    <row r="31" spans="1:18" ht="12.75">
      <c r="A31" s="301">
        <v>2</v>
      </c>
      <c r="B31" s="300">
        <f>'пр.хода'!E16</f>
        <v>3</v>
      </c>
      <c r="C31" s="265" t="str">
        <f>VLOOKUP(B31,'пр.взв.'!B1:E82,2,FALSE)</f>
        <v>БИРЮКОВА Валентина Михайловна</v>
      </c>
      <c r="D31" s="258" t="str">
        <f>VLOOKUP(B31,'пр.взв.'!B1:F130,3,FALSE)</f>
        <v>05.04.1993, МС</v>
      </c>
      <c r="E31" s="258" t="str">
        <f>VLOOKUP(B31,'пр.взв.'!B1:G130,4,FALSE)</f>
        <v>ДВФО</v>
      </c>
      <c r="F31" s="280"/>
      <c r="G31" s="281"/>
      <c r="H31" s="282"/>
      <c r="I31" s="299"/>
      <c r="J31" s="264">
        <v>6</v>
      </c>
      <c r="K31" s="300">
        <f>'пр.хода'!Q16</f>
        <v>4</v>
      </c>
      <c r="L31" s="263" t="str">
        <f>VLOOKUP(K31,'пр.взв.'!B1:E82,2,FALSE)</f>
        <v>ХАРИТОНОВА Ирина Анатольевна</v>
      </c>
      <c r="M31" s="258" t="str">
        <f>VLOOKUP(K31,'пр.взв.'!B1:F130,3,FALSE)</f>
        <v>20.11.1995, КМС</v>
      </c>
      <c r="N31" s="258" t="str">
        <f>VLOOKUP(K31,'пр.взв.'!B1:G130,4,FALSE)</f>
        <v>ЦФО</v>
      </c>
      <c r="O31" s="280"/>
      <c r="P31" s="281"/>
      <c r="Q31" s="282"/>
      <c r="R31" s="299"/>
    </row>
    <row r="32" spans="1:18" ht="12.75">
      <c r="A32" s="302"/>
      <c r="B32" s="298"/>
      <c r="C32" s="256"/>
      <c r="D32" s="247"/>
      <c r="E32" s="247"/>
      <c r="F32" s="247"/>
      <c r="G32" s="247"/>
      <c r="H32" s="226"/>
      <c r="I32" s="212"/>
      <c r="J32" s="259"/>
      <c r="K32" s="298"/>
      <c r="L32" s="253"/>
      <c r="M32" s="247"/>
      <c r="N32" s="247"/>
      <c r="O32" s="247"/>
      <c r="P32" s="247"/>
      <c r="Q32" s="226"/>
      <c r="R32" s="212"/>
    </row>
    <row r="33" spans="1:18" ht="12.75">
      <c r="A33" s="302"/>
      <c r="B33" s="297">
        <f>'пр.хода'!E20</f>
        <v>7</v>
      </c>
      <c r="C33" s="255" t="str">
        <f>VLOOKUP(B33,'пр.взв.'!B1:E82,2,FALSE)</f>
        <v>КАЗАНЦЕВА Наталья Александровна</v>
      </c>
      <c r="D33" s="223" t="str">
        <f>VLOOKUP(B33,'пр.взв.'!B1:F132,3,FALSE)</f>
        <v>10.04.1981, МСМК</v>
      </c>
      <c r="E33" s="223" t="str">
        <f>VLOOKUP(B33,'пр.взв.'!B1:G132,4,FALSE)</f>
        <v>УрФО</v>
      </c>
      <c r="F33" s="248"/>
      <c r="G33" s="248"/>
      <c r="H33" s="213"/>
      <c r="I33" s="213"/>
      <c r="J33" s="259"/>
      <c r="K33" s="297">
        <f>'пр.хода'!Q20</f>
        <v>8</v>
      </c>
      <c r="L33" s="252" t="str">
        <f>VLOOKUP(K33,'пр.взв.'!B1:E82,2,FALSE)</f>
        <v>АМБАРЦУМОВА Дайна Сергеевна</v>
      </c>
      <c r="M33" s="223" t="str">
        <f>VLOOKUP(K33,'пр.взв.'!B1:F132,3,FALSE)</f>
        <v>20.01.1991, МС</v>
      </c>
      <c r="N33" s="223" t="str">
        <f>VLOOKUP(K33,'пр.взв.'!B1:G132,4,FALSE)</f>
        <v>ЦФО</v>
      </c>
      <c r="O33" s="248"/>
      <c r="P33" s="248"/>
      <c r="Q33" s="213"/>
      <c r="R33" s="213"/>
    </row>
    <row r="34" spans="1:18" ht="12.75">
      <c r="A34" s="303"/>
      <c r="B34" s="298"/>
      <c r="C34" s="256"/>
      <c r="D34" s="247"/>
      <c r="E34" s="247"/>
      <c r="F34" s="249"/>
      <c r="G34" s="249"/>
      <c r="H34" s="218"/>
      <c r="I34" s="218"/>
      <c r="J34" s="260"/>
      <c r="K34" s="298"/>
      <c r="L34" s="253"/>
      <c r="M34" s="247"/>
      <c r="N34" s="247"/>
      <c r="O34" s="249"/>
      <c r="P34" s="249"/>
      <c r="Q34" s="218"/>
      <c r="R34" s="218"/>
    </row>
    <row r="36" spans="2:18" ht="16.5" thickBot="1">
      <c r="B36" s="88" t="s">
        <v>36</v>
      </c>
      <c r="C36" s="92" t="s">
        <v>46</v>
      </c>
      <c r="D36" s="92"/>
      <c r="E36" s="92"/>
      <c r="F36" s="95" t="str">
        <f>'пр.взв.'!D4</f>
        <v>в.к.    80    кг.</v>
      </c>
      <c r="G36" s="92"/>
      <c r="H36" s="92"/>
      <c r="I36" s="92"/>
      <c r="J36" s="91"/>
      <c r="K36" s="88" t="s">
        <v>1</v>
      </c>
      <c r="L36" s="92" t="s">
        <v>46</v>
      </c>
      <c r="M36" s="92"/>
      <c r="N36" s="92"/>
      <c r="O36" s="88" t="str">
        <f>'пр.взв.'!D4</f>
        <v>в.к.    80    кг.</v>
      </c>
      <c r="P36" s="92"/>
      <c r="Q36" s="92"/>
      <c r="R36" s="92"/>
    </row>
    <row r="37" spans="1:18" ht="12.75" customHeight="1">
      <c r="A37" s="287" t="s">
        <v>43</v>
      </c>
      <c r="B37" s="289" t="s">
        <v>4</v>
      </c>
      <c r="C37" s="283" t="s">
        <v>5</v>
      </c>
      <c r="D37" s="283" t="s">
        <v>14</v>
      </c>
      <c r="E37" s="283" t="s">
        <v>15</v>
      </c>
      <c r="F37" s="283" t="s">
        <v>16</v>
      </c>
      <c r="G37" s="285" t="s">
        <v>44</v>
      </c>
      <c r="H37" s="275" t="s">
        <v>45</v>
      </c>
      <c r="I37" s="277" t="s">
        <v>18</v>
      </c>
      <c r="J37" s="287" t="s">
        <v>43</v>
      </c>
      <c r="K37" s="289" t="s">
        <v>4</v>
      </c>
      <c r="L37" s="283" t="s">
        <v>5</v>
      </c>
      <c r="M37" s="283" t="s">
        <v>14</v>
      </c>
      <c r="N37" s="283" t="s">
        <v>15</v>
      </c>
      <c r="O37" s="283" t="s">
        <v>16</v>
      </c>
      <c r="P37" s="285" t="s">
        <v>44</v>
      </c>
      <c r="Q37" s="275" t="s">
        <v>45</v>
      </c>
      <c r="R37" s="277" t="s">
        <v>18</v>
      </c>
    </row>
    <row r="38" spans="1:18" ht="13.5" customHeight="1" thickBot="1">
      <c r="A38" s="288"/>
      <c r="B38" s="290" t="s">
        <v>37</v>
      </c>
      <c r="C38" s="284"/>
      <c r="D38" s="284"/>
      <c r="E38" s="284"/>
      <c r="F38" s="284"/>
      <c r="G38" s="286"/>
      <c r="H38" s="276"/>
      <c r="I38" s="278" t="s">
        <v>38</v>
      </c>
      <c r="J38" s="288"/>
      <c r="K38" s="290" t="s">
        <v>37</v>
      </c>
      <c r="L38" s="284"/>
      <c r="M38" s="284"/>
      <c r="N38" s="284"/>
      <c r="O38" s="284"/>
      <c r="P38" s="286"/>
      <c r="Q38" s="276"/>
      <c r="R38" s="278" t="s">
        <v>38</v>
      </c>
    </row>
    <row r="39" spans="1:18" ht="12.75">
      <c r="A39" s="293">
        <v>1</v>
      </c>
      <c r="B39" s="296">
        <f>'пр.хода'!G10</f>
        <v>1</v>
      </c>
      <c r="C39" s="265" t="str">
        <f>VLOOKUP(B39,'пр.взв.'!B2:E90,2,FALSE)</f>
        <v>ЛОСЕВА Юлия Юрьевна</v>
      </c>
      <c r="D39" s="258" t="str">
        <f>VLOOKUP(B39,'пр.взв.'!B2:F138,3,FALSE)</f>
        <v>28.03.1993, МС</v>
      </c>
      <c r="E39" s="258" t="str">
        <f>VLOOKUP(B39,'пр.взв.'!B2:G138,4,FALSE)</f>
        <v>ЦФО</v>
      </c>
      <c r="F39" s="249"/>
      <c r="G39" s="257"/>
      <c r="H39" s="254"/>
      <c r="I39" s="218"/>
      <c r="J39" s="293">
        <v>2</v>
      </c>
      <c r="K39" s="296">
        <f>'пр.хода'!O10</f>
        <v>6</v>
      </c>
      <c r="L39" s="263" t="str">
        <f>VLOOKUP(K39,'пр.взв.'!B2:E90,2,FALSE)</f>
        <v>ФИЛИППОВИЧ Анастасия Юрьевна</v>
      </c>
      <c r="M39" s="258" t="str">
        <f>VLOOKUP(K39,'пр.взв.'!B2:F138,3,FALSE)</f>
        <v>15.07.1993, МС</v>
      </c>
      <c r="N39" s="258" t="str">
        <f>VLOOKUP(K39,'пр.взв.'!B2:G138,4,FALSE)</f>
        <v>ЦФО</v>
      </c>
      <c r="O39" s="249"/>
      <c r="P39" s="257"/>
      <c r="Q39" s="254"/>
      <c r="R39" s="218"/>
    </row>
    <row r="40" spans="1:18" ht="12.75">
      <c r="A40" s="294"/>
      <c r="B40" s="262"/>
      <c r="C40" s="256"/>
      <c r="D40" s="247"/>
      <c r="E40" s="247"/>
      <c r="F40" s="247"/>
      <c r="G40" s="247"/>
      <c r="H40" s="226"/>
      <c r="I40" s="212"/>
      <c r="J40" s="294"/>
      <c r="K40" s="262"/>
      <c r="L40" s="253"/>
      <c r="M40" s="247"/>
      <c r="N40" s="247"/>
      <c r="O40" s="247"/>
      <c r="P40" s="247"/>
      <c r="Q40" s="226"/>
      <c r="R40" s="212"/>
    </row>
    <row r="41" spans="1:18" ht="12.75">
      <c r="A41" s="294"/>
      <c r="B41" s="292">
        <f>'пр.хода'!G18</f>
        <v>7</v>
      </c>
      <c r="C41" s="255" t="str">
        <f>VLOOKUP(B41,'пр.взв.'!B2:E90,2,FALSE)</f>
        <v>КАЗАНЦЕВА Наталья Александровна</v>
      </c>
      <c r="D41" s="223" t="str">
        <f>VLOOKUP(B41,'пр.взв.'!B2:F140,3,FALSE)</f>
        <v>10.04.1981, МСМК</v>
      </c>
      <c r="E41" s="223" t="str">
        <f>VLOOKUP(B41,'пр.взв.'!B2:G140,4,FALSE)</f>
        <v>УрФО</v>
      </c>
      <c r="F41" s="248"/>
      <c r="G41" s="248"/>
      <c r="H41" s="213"/>
      <c r="I41" s="213"/>
      <c r="J41" s="294"/>
      <c r="K41" s="292">
        <f>'пр.хода'!O18</f>
        <v>4</v>
      </c>
      <c r="L41" s="252" t="str">
        <f>VLOOKUP(K41,'пр.взв.'!B2:E90,2,FALSE)</f>
        <v>ХАРИТОНОВА Ирина Анатольевна</v>
      </c>
      <c r="M41" s="223" t="str">
        <f>VLOOKUP(K41,'пр.взв.'!B2:F140,3,FALSE)</f>
        <v>20.11.1995, КМС</v>
      </c>
      <c r="N41" s="223" t="str">
        <f>VLOOKUP(K41,'пр.взв.'!B2:G140,4,FALSE)</f>
        <v>ЦФО</v>
      </c>
      <c r="O41" s="248"/>
      <c r="P41" s="248"/>
      <c r="Q41" s="213"/>
      <c r="R41" s="213"/>
    </row>
    <row r="42" spans="1:18" ht="12.75">
      <c r="A42" s="295"/>
      <c r="B42" s="251"/>
      <c r="C42" s="256"/>
      <c r="D42" s="247"/>
      <c r="E42" s="247"/>
      <c r="F42" s="249"/>
      <c r="G42" s="249"/>
      <c r="H42" s="218"/>
      <c r="I42" s="218"/>
      <c r="J42" s="295"/>
      <c r="K42" s="251"/>
      <c r="L42" s="253"/>
      <c r="M42" s="247"/>
      <c r="N42" s="247"/>
      <c r="O42" s="249"/>
      <c r="P42" s="249"/>
      <c r="Q42" s="218"/>
      <c r="R42" s="218"/>
    </row>
    <row r="44" spans="1:18" ht="15">
      <c r="A44" s="291" t="s">
        <v>47</v>
      </c>
      <c r="B44" s="291"/>
      <c r="C44" s="291"/>
      <c r="D44" s="291"/>
      <c r="E44" s="291"/>
      <c r="F44" s="291"/>
      <c r="G44" s="291"/>
      <c r="H44" s="291"/>
      <c r="I44" s="291"/>
      <c r="J44" s="291" t="s">
        <v>48</v>
      </c>
      <c r="K44" s="291"/>
      <c r="L44" s="291"/>
      <c r="M44" s="291"/>
      <c r="N44" s="291"/>
      <c r="O44" s="291"/>
      <c r="P44" s="291"/>
      <c r="Q44" s="291"/>
      <c r="R44" s="291"/>
    </row>
    <row r="45" spans="2:18" ht="16.5" thickBot="1">
      <c r="B45" s="88" t="s">
        <v>36</v>
      </c>
      <c r="C45" s="93"/>
      <c r="D45" s="93"/>
      <c r="E45" s="93"/>
      <c r="F45" s="96" t="str">
        <f>F36</f>
        <v>в.к.    80    кг.</v>
      </c>
      <c r="G45" s="93"/>
      <c r="H45" s="93"/>
      <c r="I45" s="93"/>
      <c r="J45" s="67"/>
      <c r="K45" s="94" t="s">
        <v>1</v>
      </c>
      <c r="L45" s="93"/>
      <c r="M45" s="93"/>
      <c r="N45" s="93"/>
      <c r="O45" s="96" t="str">
        <f>O36</f>
        <v>в.к.    80    кг.</v>
      </c>
      <c r="P45" s="91"/>
      <c r="Q45" s="91"/>
      <c r="R45" s="91"/>
    </row>
    <row r="46" spans="1:18" ht="12.75" customHeight="1">
      <c r="A46" s="287" t="s">
        <v>43</v>
      </c>
      <c r="B46" s="289" t="s">
        <v>4</v>
      </c>
      <c r="C46" s="283" t="s">
        <v>5</v>
      </c>
      <c r="D46" s="283" t="s">
        <v>14</v>
      </c>
      <c r="E46" s="283" t="s">
        <v>15</v>
      </c>
      <c r="F46" s="283" t="s">
        <v>16</v>
      </c>
      <c r="G46" s="285" t="s">
        <v>44</v>
      </c>
      <c r="H46" s="275" t="s">
        <v>45</v>
      </c>
      <c r="I46" s="277" t="s">
        <v>18</v>
      </c>
      <c r="J46" s="287" t="s">
        <v>43</v>
      </c>
      <c r="K46" s="289" t="s">
        <v>4</v>
      </c>
      <c r="L46" s="283" t="s">
        <v>5</v>
      </c>
      <c r="M46" s="283" t="s">
        <v>14</v>
      </c>
      <c r="N46" s="283" t="s">
        <v>15</v>
      </c>
      <c r="O46" s="283" t="s">
        <v>16</v>
      </c>
      <c r="P46" s="285" t="s">
        <v>44</v>
      </c>
      <c r="Q46" s="275" t="s">
        <v>45</v>
      </c>
      <c r="R46" s="277" t="s">
        <v>18</v>
      </c>
    </row>
    <row r="47" spans="1:18" ht="13.5" customHeight="1" thickBot="1">
      <c r="A47" s="288"/>
      <c r="B47" s="290" t="s">
        <v>37</v>
      </c>
      <c r="C47" s="284"/>
      <c r="D47" s="284"/>
      <c r="E47" s="284"/>
      <c r="F47" s="284"/>
      <c r="G47" s="286"/>
      <c r="H47" s="276"/>
      <c r="I47" s="278" t="s">
        <v>38</v>
      </c>
      <c r="J47" s="288"/>
      <c r="K47" s="290" t="s">
        <v>37</v>
      </c>
      <c r="L47" s="284"/>
      <c r="M47" s="284"/>
      <c r="N47" s="284"/>
      <c r="O47" s="284"/>
      <c r="P47" s="286"/>
      <c r="Q47" s="276"/>
      <c r="R47" s="278" t="s">
        <v>38</v>
      </c>
    </row>
    <row r="48" spans="1:18" ht="12.75" hidden="1">
      <c r="A48" s="264">
        <v>1</v>
      </c>
      <c r="B48" s="261">
        <f>'пр.хода'!A25</f>
        <v>9</v>
      </c>
      <c r="C48" s="279" t="str">
        <f>VLOOKUP(B48,'пр.взв.'!B4:E103,2,FALSE)</f>
        <v>АЛИПОВА Олеся Константинова</v>
      </c>
      <c r="D48" s="258" t="str">
        <f>VLOOKUP(B48,'пр.взв.'!B4:F147,3,FALSE)</f>
        <v>10.05.1995, МС</v>
      </c>
      <c r="E48" s="258" t="str">
        <f>VLOOKUP(B48,'пр.взв.'!B4:G147,4,FALSE)</f>
        <v>ЦФО</v>
      </c>
      <c r="F48" s="280"/>
      <c r="G48" s="281"/>
      <c r="H48" s="282"/>
      <c r="I48" s="270"/>
      <c r="J48" s="264">
        <v>3</v>
      </c>
      <c r="K48" s="272">
        <f>'пр.хода'!I25</f>
        <v>2</v>
      </c>
      <c r="L48" s="273" t="str">
        <f>VLOOKUP(K48,'пр.взв.'!B4:E103,2,FALSE)</f>
        <v>НИКУЛИНА Юлия Андреевна</v>
      </c>
      <c r="M48" s="258" t="str">
        <f>VLOOKUP(K48,'пр.взв.'!B4:F147,3,FALSE)</f>
        <v>16.11.1995, КМС</v>
      </c>
      <c r="N48" s="258" t="str">
        <f>VLOOKUP(K48,'пр.взв.'!B4:G147,4,FALSE)</f>
        <v>УрФО</v>
      </c>
      <c r="O48" s="249"/>
      <c r="P48" s="257"/>
      <c r="Q48" s="254"/>
      <c r="R48" s="218"/>
    </row>
    <row r="49" spans="1:18" ht="12.75" hidden="1">
      <c r="A49" s="259"/>
      <c r="B49" s="262"/>
      <c r="C49" s="256"/>
      <c r="D49" s="247"/>
      <c r="E49" s="247"/>
      <c r="F49" s="247"/>
      <c r="G49" s="247"/>
      <c r="H49" s="226"/>
      <c r="I49" s="212"/>
      <c r="J49" s="259"/>
      <c r="K49" s="262"/>
      <c r="L49" s="253"/>
      <c r="M49" s="247"/>
      <c r="N49" s="247"/>
      <c r="O49" s="247"/>
      <c r="P49" s="247"/>
      <c r="Q49" s="226"/>
      <c r="R49" s="212"/>
    </row>
    <row r="50" spans="1:18" ht="12.75" hidden="1">
      <c r="A50" s="259"/>
      <c r="B50" s="250">
        <f>'пр.хода'!A27</f>
        <v>5</v>
      </c>
      <c r="C50" s="255" t="str">
        <f>VLOOKUP(B50,'пр.взв.'!B4:E103,2,FALSE)</f>
        <v>РЕШЕТНЯК Анна Петровна</v>
      </c>
      <c r="D50" s="223" t="str">
        <f>VLOOKUP(B50,'пр.взв.'!B4:F149,3,FALSE)</f>
        <v>11.01.1994, КМС</v>
      </c>
      <c r="E50" s="223" t="str">
        <f>VLOOKUP(B50,'пр.взв.'!B4:G149,4,FALSE)</f>
        <v>УрФО</v>
      </c>
      <c r="F50" s="248"/>
      <c r="G50" s="248"/>
      <c r="H50" s="213"/>
      <c r="I50" s="213"/>
      <c r="J50" s="259"/>
      <c r="K50" s="250">
        <f>'пр.хода'!I27</f>
        <v>0</v>
      </c>
      <c r="L50" s="252" t="e">
        <f>VLOOKUP(K50,'пр.взв.'!B4:E103,2,FALSE)</f>
        <v>#N/A</v>
      </c>
      <c r="M50" s="223" t="e">
        <f>VLOOKUP(K50,'пр.взв.'!B4:F149,3,FALSE)</f>
        <v>#N/A</v>
      </c>
      <c r="N50" s="223" t="e">
        <f>VLOOKUP(K50,'пр.взв.'!B4:G149,4,FALSE)</f>
        <v>#N/A</v>
      </c>
      <c r="O50" s="248"/>
      <c r="P50" s="248"/>
      <c r="Q50" s="213"/>
      <c r="R50" s="213"/>
    </row>
    <row r="51" spans="1:18" ht="13.5" hidden="1" thickBot="1">
      <c r="A51" s="260"/>
      <c r="B51" s="268"/>
      <c r="C51" s="269"/>
      <c r="D51" s="266"/>
      <c r="E51" s="266"/>
      <c r="F51" s="267"/>
      <c r="G51" s="267"/>
      <c r="H51" s="188"/>
      <c r="I51" s="188"/>
      <c r="J51" s="271"/>
      <c r="K51" s="268"/>
      <c r="L51" s="274"/>
      <c r="M51" s="266"/>
      <c r="N51" s="266"/>
      <c r="O51" s="267"/>
      <c r="P51" s="267"/>
      <c r="Q51" s="188"/>
      <c r="R51" s="188"/>
    </row>
    <row r="52" spans="1:18" ht="12.75" hidden="1">
      <c r="A52" s="264">
        <v>2</v>
      </c>
      <c r="B52" s="261">
        <f>'пр.хода'!A3</f>
        <v>0</v>
      </c>
      <c r="C52" s="265" t="e">
        <f>VLOOKUP(B52,'пр.взв.'!B4:E103,2,FALSE)</f>
        <v>#N/A</v>
      </c>
      <c r="D52" s="258" t="e">
        <f>VLOOKUP(B52,'пр.взв.'!B4:F151,3,FALSE)</f>
        <v>#N/A</v>
      </c>
      <c r="E52" s="258" t="e">
        <f>VLOOKUP(B52,'пр.взв.'!B4:G151,4,FALSE)</f>
        <v>#N/A</v>
      </c>
      <c r="F52" s="249"/>
      <c r="G52" s="257"/>
      <c r="H52" s="254"/>
      <c r="I52" s="218"/>
      <c r="J52" s="259">
        <v>4</v>
      </c>
      <c r="K52" s="261">
        <f>'пр.хода'!I31</f>
        <v>8</v>
      </c>
      <c r="L52" s="263" t="str">
        <f>VLOOKUP(K52,'пр.взв.'!B4:E103,2,FALSE)</f>
        <v>АМБАРЦУМОВА Дайна Сергеевна</v>
      </c>
      <c r="M52" s="258" t="str">
        <f>VLOOKUP(K52,'пр.взв.'!B4:F151,3,FALSE)</f>
        <v>20.01.1991, МС</v>
      </c>
      <c r="N52" s="258" t="str">
        <f>VLOOKUP(K52,'пр.взв.'!B4:G151,4,FALSE)</f>
        <v>ЦФО</v>
      </c>
      <c r="O52" s="249"/>
      <c r="P52" s="257"/>
      <c r="Q52" s="254"/>
      <c r="R52" s="218"/>
    </row>
    <row r="53" spans="1:18" ht="12.75" hidden="1">
      <c r="A53" s="259"/>
      <c r="B53" s="262"/>
      <c r="C53" s="256"/>
      <c r="D53" s="247"/>
      <c r="E53" s="247"/>
      <c r="F53" s="247"/>
      <c r="G53" s="247"/>
      <c r="H53" s="226"/>
      <c r="I53" s="212"/>
      <c r="J53" s="259"/>
      <c r="K53" s="262"/>
      <c r="L53" s="253"/>
      <c r="M53" s="247"/>
      <c r="N53" s="247"/>
      <c r="O53" s="247"/>
      <c r="P53" s="247"/>
      <c r="Q53" s="226"/>
      <c r="R53" s="212"/>
    </row>
    <row r="54" spans="1:18" ht="12.75" hidden="1">
      <c r="A54" s="259"/>
      <c r="B54" s="250">
        <f>'пр.хода'!A33</f>
        <v>0</v>
      </c>
      <c r="C54" s="255" t="e">
        <f>VLOOKUP(B54,'пр.взв.'!B4:E103,2,FALSE)</f>
        <v>#N/A</v>
      </c>
      <c r="D54" s="223" t="e">
        <f>VLOOKUP(B54,'пр.взв.'!B4:F153,3,FALSE)</f>
        <v>#N/A</v>
      </c>
      <c r="E54" s="223" t="e">
        <f>VLOOKUP(B54,'пр.взв.'!B4:G153,4,FALSE)</f>
        <v>#N/A</v>
      </c>
      <c r="F54" s="248"/>
      <c r="G54" s="248"/>
      <c r="H54" s="213"/>
      <c r="I54" s="213"/>
      <c r="J54" s="259"/>
      <c r="K54" s="250">
        <f>'пр.хода'!I33</f>
        <v>0</v>
      </c>
      <c r="L54" s="252" t="e">
        <f>VLOOKUP(K54,'пр.взв.'!B4:E103,2,FALSE)</f>
        <v>#N/A</v>
      </c>
      <c r="M54" s="223" t="e">
        <f>VLOOKUP(K54,'пр.взв.'!B4:F153,3,FALSE)</f>
        <v>#N/A</v>
      </c>
      <c r="N54" s="223" t="e">
        <f>VLOOKUP(K54,'пр.взв.'!B4:G153,4,FALSE)</f>
        <v>#N/A</v>
      </c>
      <c r="O54" s="248"/>
      <c r="P54" s="248"/>
      <c r="Q54" s="213"/>
      <c r="R54" s="213"/>
    </row>
    <row r="55" spans="1:18" ht="12.75" hidden="1">
      <c r="A55" s="260"/>
      <c r="B55" s="251"/>
      <c r="C55" s="256"/>
      <c r="D55" s="247"/>
      <c r="E55" s="247"/>
      <c r="F55" s="249"/>
      <c r="G55" s="249"/>
      <c r="H55" s="218"/>
      <c r="I55" s="218"/>
      <c r="J55" s="260"/>
      <c r="K55" s="251"/>
      <c r="L55" s="253"/>
      <c r="M55" s="247"/>
      <c r="N55" s="247"/>
      <c r="O55" s="249"/>
      <c r="P55" s="249"/>
      <c r="Q55" s="218"/>
      <c r="R55" s="218"/>
    </row>
    <row r="56" ht="13.5" hidden="1" thickBot="1"/>
    <row r="57" spans="1:18" ht="12.75" hidden="1">
      <c r="A57" s="287" t="s">
        <v>43</v>
      </c>
      <c r="B57" s="289" t="s">
        <v>4</v>
      </c>
      <c r="C57" s="283" t="s">
        <v>5</v>
      </c>
      <c r="D57" s="283" t="s">
        <v>14</v>
      </c>
      <c r="E57" s="283" t="s">
        <v>15</v>
      </c>
      <c r="F57" s="283" t="s">
        <v>16</v>
      </c>
      <c r="G57" s="285" t="s">
        <v>44</v>
      </c>
      <c r="H57" s="275" t="s">
        <v>45</v>
      </c>
      <c r="I57" s="277" t="s">
        <v>18</v>
      </c>
      <c r="J57" s="287" t="s">
        <v>43</v>
      </c>
      <c r="K57" s="314" t="s">
        <v>4</v>
      </c>
      <c r="L57" s="283" t="s">
        <v>5</v>
      </c>
      <c r="M57" s="283" t="s">
        <v>14</v>
      </c>
      <c r="N57" s="283" t="s">
        <v>15</v>
      </c>
      <c r="O57" s="283" t="s">
        <v>16</v>
      </c>
      <c r="P57" s="285" t="s">
        <v>44</v>
      </c>
      <c r="Q57" s="275" t="s">
        <v>45</v>
      </c>
      <c r="R57" s="277" t="s">
        <v>18</v>
      </c>
    </row>
    <row r="58" spans="1:18" ht="13.5" hidden="1" thickBot="1">
      <c r="A58" s="288"/>
      <c r="B58" s="290" t="s">
        <v>37</v>
      </c>
      <c r="C58" s="284"/>
      <c r="D58" s="284"/>
      <c r="E58" s="284"/>
      <c r="F58" s="284"/>
      <c r="G58" s="286"/>
      <c r="H58" s="276"/>
      <c r="I58" s="278" t="s">
        <v>38</v>
      </c>
      <c r="J58" s="288"/>
      <c r="K58" s="315" t="s">
        <v>37</v>
      </c>
      <c r="L58" s="284"/>
      <c r="M58" s="284"/>
      <c r="N58" s="284"/>
      <c r="O58" s="284"/>
      <c r="P58" s="286"/>
      <c r="Q58" s="276"/>
      <c r="R58" s="278" t="s">
        <v>38</v>
      </c>
    </row>
    <row r="59" spans="1:18" ht="12.75">
      <c r="A59" s="264">
        <v>1</v>
      </c>
      <c r="B59" s="296">
        <f>'пр.хода'!C26</f>
        <v>9</v>
      </c>
      <c r="C59" s="279" t="str">
        <f>VLOOKUP(B59,'пр.взв.'!B1:E114,2,FALSE)</f>
        <v>АЛИПОВА Олеся Константинова</v>
      </c>
      <c r="D59" s="258" t="str">
        <f>VLOOKUP(B59,'пр.взв.'!B1:F158,3,FALSE)</f>
        <v>10.05.1995, МС</v>
      </c>
      <c r="E59" s="258" t="str">
        <f>VLOOKUP(B59,'пр.взв.'!B15:G158,4,FALSE)</f>
        <v>ЦФО</v>
      </c>
      <c r="F59" s="280"/>
      <c r="G59" s="281"/>
      <c r="H59" s="282"/>
      <c r="I59" s="270"/>
      <c r="J59" s="264">
        <v>3</v>
      </c>
      <c r="K59" s="318">
        <f>'пр.хода'!M26</f>
        <v>2</v>
      </c>
      <c r="L59" s="273" t="str">
        <f>VLOOKUP(K59,'пр.взв.'!B1:E114,2,FALSE)</f>
        <v>НИКУЛИНА Юлия Андреевна</v>
      </c>
      <c r="M59" s="258" t="str">
        <f>VLOOKUP(K59,'пр.взв.'!B1:F158,3,FALSE)</f>
        <v>16.11.1995, КМС</v>
      </c>
      <c r="N59" s="258" t="str">
        <f>VLOOKUP(K59,'пр.взв.'!B1:G158,4,FALSE)</f>
        <v>УрФО</v>
      </c>
      <c r="O59" s="249"/>
      <c r="P59" s="257"/>
      <c r="Q59" s="254"/>
      <c r="R59" s="218"/>
    </row>
    <row r="60" spans="1:18" ht="12.75">
      <c r="A60" s="259"/>
      <c r="B60" s="316"/>
      <c r="C60" s="256"/>
      <c r="D60" s="247"/>
      <c r="E60" s="247"/>
      <c r="F60" s="247"/>
      <c r="G60" s="247"/>
      <c r="H60" s="226"/>
      <c r="I60" s="212"/>
      <c r="J60" s="259"/>
      <c r="K60" s="316"/>
      <c r="L60" s="253"/>
      <c r="M60" s="247"/>
      <c r="N60" s="247"/>
      <c r="O60" s="247"/>
      <c r="P60" s="247"/>
      <c r="Q60" s="226"/>
      <c r="R60" s="212"/>
    </row>
    <row r="61" spans="1:18" ht="12.75">
      <c r="A61" s="259"/>
      <c r="B61" s="292">
        <f>'пр.хода'!C32</f>
        <v>3</v>
      </c>
      <c r="C61" s="255" t="str">
        <f>VLOOKUP(B61,'пр.взв.'!B1:E114,2,FALSE)</f>
        <v>БИРЮКОВА Валентина Михайловна</v>
      </c>
      <c r="D61" s="223" t="e">
        <f>VLOOKUP(B61,'пр.взв.'!B15:F160,3,FALSE)</f>
        <v>#N/A</v>
      </c>
      <c r="E61" s="223" t="str">
        <f>VLOOKUP(B61,'пр.взв.'!B1:G160,4,FALSE)</f>
        <v>ДВФО</v>
      </c>
      <c r="F61" s="248"/>
      <c r="G61" s="248"/>
      <c r="H61" s="213"/>
      <c r="I61" s="213"/>
      <c r="J61" s="259"/>
      <c r="K61" s="292">
        <f>'пр.хода'!M32</f>
        <v>8</v>
      </c>
      <c r="L61" s="252" t="str">
        <f>VLOOKUP(K61,'пр.взв.'!B1:E114,2,FALSE)</f>
        <v>АМБАРЦУМОВА Дайна Сергеевна</v>
      </c>
      <c r="M61" s="223" t="str">
        <f>VLOOKUP(K61,'пр.взв.'!B1:F160,3,FALSE)</f>
        <v>20.01.1991, МС</v>
      </c>
      <c r="N61" s="223" t="str">
        <f>VLOOKUP(K61,'пр.взв.'!B1:G160,4,FALSE)</f>
        <v>ЦФО</v>
      </c>
      <c r="O61" s="248"/>
      <c r="P61" s="248"/>
      <c r="Q61" s="213"/>
      <c r="R61" s="213"/>
    </row>
    <row r="62" spans="1:18" ht="13.5" thickBot="1">
      <c r="A62" s="260"/>
      <c r="B62" s="317"/>
      <c r="C62" s="269"/>
      <c r="D62" s="266"/>
      <c r="E62" s="266"/>
      <c r="F62" s="267"/>
      <c r="G62" s="267"/>
      <c r="H62" s="188"/>
      <c r="I62" s="188"/>
      <c r="J62" s="271"/>
      <c r="K62" s="317"/>
      <c r="L62" s="274"/>
      <c r="M62" s="266"/>
      <c r="N62" s="266"/>
      <c r="O62" s="267"/>
      <c r="P62" s="267"/>
      <c r="Q62" s="188"/>
      <c r="R62" s="188"/>
    </row>
  </sheetData>
  <sheetProtection/>
  <mergeCells count="436"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2"/>
    <mergeCell ref="K59:K60"/>
    <mergeCell ref="L59:L60"/>
    <mergeCell ref="K61:K62"/>
    <mergeCell ref="L61:L62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Q5:Q6"/>
    <mergeCell ref="R5:R6"/>
    <mergeCell ref="A7:A10"/>
    <mergeCell ref="B7:B8"/>
    <mergeCell ref="C7:C8"/>
    <mergeCell ref="D7:D8"/>
    <mergeCell ref="E7:E8"/>
    <mergeCell ref="F7:F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H9:H10"/>
    <mergeCell ref="I9:I10"/>
    <mergeCell ref="G11:G12"/>
    <mergeCell ref="H11:H12"/>
    <mergeCell ref="M9:M10"/>
    <mergeCell ref="N9:N10"/>
    <mergeCell ref="K9:K10"/>
    <mergeCell ref="L9:L10"/>
    <mergeCell ref="Q9:Q10"/>
    <mergeCell ref="R9:R10"/>
    <mergeCell ref="Q11:Q12"/>
    <mergeCell ref="R11:R12"/>
    <mergeCell ref="Q13:Q14"/>
    <mergeCell ref="R13:R14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F13:F14"/>
    <mergeCell ref="G13:G14"/>
    <mergeCell ref="M13:M14"/>
    <mergeCell ref="N13:N14"/>
    <mergeCell ref="O13:O14"/>
    <mergeCell ref="P13:P14"/>
    <mergeCell ref="H13:H14"/>
    <mergeCell ref="I13:I14"/>
    <mergeCell ref="A15:A18"/>
    <mergeCell ref="B15:B16"/>
    <mergeCell ref="C15:C16"/>
    <mergeCell ref="D15:D16"/>
    <mergeCell ref="E15:E16"/>
    <mergeCell ref="F15:F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H17:H18"/>
    <mergeCell ref="I17:I18"/>
    <mergeCell ref="G19:G20"/>
    <mergeCell ref="H19:H20"/>
    <mergeCell ref="M17:M18"/>
    <mergeCell ref="N17:N18"/>
    <mergeCell ref="K17:K18"/>
    <mergeCell ref="L17:L18"/>
    <mergeCell ref="Q17:Q18"/>
    <mergeCell ref="R17:R18"/>
    <mergeCell ref="Q19:Q20"/>
    <mergeCell ref="R19:R20"/>
    <mergeCell ref="Q21:Q22"/>
    <mergeCell ref="R21:R22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F21:F22"/>
    <mergeCell ref="G21:G22"/>
    <mergeCell ref="M21:M22"/>
    <mergeCell ref="N21:N22"/>
    <mergeCell ref="O21:O22"/>
    <mergeCell ref="P21:P22"/>
    <mergeCell ref="H21:H22"/>
    <mergeCell ref="I21:I22"/>
    <mergeCell ref="A25:A26"/>
    <mergeCell ref="B25:B26"/>
    <mergeCell ref="C25:C26"/>
    <mergeCell ref="D25:D26"/>
    <mergeCell ref="E25:E26"/>
    <mergeCell ref="F25:F26"/>
    <mergeCell ref="G25:G26"/>
    <mergeCell ref="H25:H26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B29:B30"/>
    <mergeCell ref="C29:C30"/>
    <mergeCell ref="D29:D30"/>
    <mergeCell ref="E29:E30"/>
    <mergeCell ref="F29:F30"/>
    <mergeCell ref="G29:G30"/>
    <mergeCell ref="M29:M30"/>
    <mergeCell ref="N29:N30"/>
    <mergeCell ref="O29:O30"/>
    <mergeCell ref="P29:P30"/>
    <mergeCell ref="Q27:Q28"/>
    <mergeCell ref="R27:R28"/>
    <mergeCell ref="Q29:Q30"/>
    <mergeCell ref="R29:R30"/>
    <mergeCell ref="A31:A34"/>
    <mergeCell ref="B31:B32"/>
    <mergeCell ref="C31:C32"/>
    <mergeCell ref="D31:D32"/>
    <mergeCell ref="E31:E32"/>
    <mergeCell ref="F31:F32"/>
    <mergeCell ref="M31:M32"/>
    <mergeCell ref="N31:N32"/>
    <mergeCell ref="O31:O32"/>
    <mergeCell ref="P31:P32"/>
    <mergeCell ref="I31:I32"/>
    <mergeCell ref="J31:J34"/>
    <mergeCell ref="K31:K32"/>
    <mergeCell ref="L31:L32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E37:E38"/>
    <mergeCell ref="F37:F38"/>
    <mergeCell ref="G37:G38"/>
    <mergeCell ref="H37:H38"/>
    <mergeCell ref="A37:A38"/>
    <mergeCell ref="B37:B38"/>
    <mergeCell ref="C37:C38"/>
    <mergeCell ref="D37:D38"/>
    <mergeCell ref="M37:M38"/>
    <mergeCell ref="N37:N38"/>
    <mergeCell ref="O37:O38"/>
    <mergeCell ref="P37:P38"/>
    <mergeCell ref="I37:I38"/>
    <mergeCell ref="J37:J38"/>
    <mergeCell ref="K37:K38"/>
    <mergeCell ref="L37:L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4:I44"/>
    <mergeCell ref="J44:R44"/>
    <mergeCell ref="M41:M42"/>
    <mergeCell ref="N41:N42"/>
    <mergeCell ref="O41:O42"/>
    <mergeCell ref="P41:P42"/>
    <mergeCell ref="E46:E47"/>
    <mergeCell ref="F46:F47"/>
    <mergeCell ref="G46:G47"/>
    <mergeCell ref="H46:H47"/>
    <mergeCell ref="A46:A47"/>
    <mergeCell ref="B46:B47"/>
    <mergeCell ref="C46:C47"/>
    <mergeCell ref="D46:D47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B50:B51"/>
    <mergeCell ref="C50:C51"/>
    <mergeCell ref="D50:D51"/>
    <mergeCell ref="E50:E51"/>
    <mergeCell ref="F50:F51"/>
    <mergeCell ref="G50:G51"/>
    <mergeCell ref="M50:M51"/>
    <mergeCell ref="N50:N51"/>
    <mergeCell ref="O50:O51"/>
    <mergeCell ref="P50:P51"/>
    <mergeCell ref="Q48:Q49"/>
    <mergeCell ref="R48:R49"/>
    <mergeCell ref="Q50:Q51"/>
    <mergeCell ref="R50:R51"/>
    <mergeCell ref="A52:A55"/>
    <mergeCell ref="B52:B53"/>
    <mergeCell ref="C52:C53"/>
    <mergeCell ref="D52:D53"/>
    <mergeCell ref="E52:E53"/>
    <mergeCell ref="F52:F53"/>
    <mergeCell ref="M52:M53"/>
    <mergeCell ref="N52:N53"/>
    <mergeCell ref="O52:O53"/>
    <mergeCell ref="P52:P53"/>
    <mergeCell ref="I52:I53"/>
    <mergeCell ref="J52:J55"/>
    <mergeCell ref="K52:K53"/>
    <mergeCell ref="L52:L53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5" t="str">
        <f>HYPERLINK('[1]реквизиты'!$A$2)</f>
        <v>Кубок России по борьбе самбо среди женщин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46"/>
      <c r="M1" s="46"/>
      <c r="N1" s="46"/>
      <c r="O1" s="46"/>
      <c r="P1" s="46"/>
    </row>
    <row r="2" spans="1:19" ht="12.75" customHeight="1">
      <c r="A2" s="320" t="str">
        <f>HYPERLINK('[1]реквизиты'!$A$3)</f>
        <v>01-05.10.2014 г.                                               МОАС, г. Кстово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6" t="str">
        <f>HYPERLINK('пр.взв.'!D4)</f>
        <v>в.к.    80    кг.</v>
      </c>
      <c r="G3" s="48"/>
      <c r="H3" s="48"/>
      <c r="I3" s="48"/>
      <c r="J3" s="48"/>
      <c r="K3" s="48"/>
      <c r="L3" s="48"/>
    </row>
    <row r="4" spans="1:3" ht="16.5" thickBot="1">
      <c r="A4" s="319" t="s">
        <v>0</v>
      </c>
      <c r="B4" s="319"/>
      <c r="C4" s="5"/>
    </row>
    <row r="5" spans="1:13" ht="12.75" customHeight="1" thickBot="1">
      <c r="A5" s="321">
        <v>1</v>
      </c>
      <c r="B5" s="323" t="str">
        <f>VLOOKUP(A5,'пр.взв.'!B5:C36,2,FALSE)</f>
        <v>ЛОСЕВА Юлия Юрьевна</v>
      </c>
      <c r="C5" s="323" t="str">
        <f>VLOOKUP(A5,'пр.взв.'!B5:F36,3,FALSE)</f>
        <v>28.03.1993, МС</v>
      </c>
      <c r="D5" s="323" t="str">
        <f>VLOOKUP(A5,'пр.взв.'!B5:E36,4,FALSE)</f>
        <v>ЦФО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22"/>
      <c r="B6" s="324"/>
      <c r="C6" s="324"/>
      <c r="D6" s="32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22">
        <v>9</v>
      </c>
      <c r="B7" s="326" t="str">
        <f>VLOOKUP(A7,'пр.взв.'!B7:C38,2,FALSE)</f>
        <v>АЛИПОВА Олеся Константинова</v>
      </c>
      <c r="C7" s="326" t="str">
        <f>VLOOKUP(A7,'пр.взв.'!B5:F36,3,FALSE)</f>
        <v>10.05.1995, МС</v>
      </c>
      <c r="D7" s="326" t="str">
        <f>VLOOKUP(A7,'пр.взв.'!B5:F36,4,FALSE)</f>
        <v>ЦФО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25"/>
      <c r="B8" s="327"/>
      <c r="C8" s="327"/>
      <c r="D8" s="327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1">
        <v>5</v>
      </c>
      <c r="B9" s="323" t="str">
        <f>VLOOKUP(A9,'пр.взв.'!B9:C40,2,FALSE)</f>
        <v>РЕШЕТНЯК Анна Петровна</v>
      </c>
      <c r="C9" s="323" t="str">
        <f>VLOOKUP(A9,'пр.взв.'!B5:E36,3,FALSE)</f>
        <v>11.01.1994, КМС</v>
      </c>
      <c r="D9" s="323" t="str">
        <f>VLOOKUP(A9,'пр.взв.'!B5:E36,4,FALSE)</f>
        <v>УрФО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22"/>
      <c r="B10" s="324"/>
      <c r="C10" s="324"/>
      <c r="D10" s="32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22">
        <v>13</v>
      </c>
      <c r="B11" s="326">
        <f>VLOOKUP(A11,'пр.взв.'!B5:C36,2,FALSE)</f>
        <v>0</v>
      </c>
      <c r="C11" s="326">
        <f>VLOOKUP(A11,'пр.взв.'!B5:E36,3,FALSE)</f>
        <v>0</v>
      </c>
      <c r="D11" s="326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25"/>
      <c r="B12" s="327"/>
      <c r="C12" s="327"/>
      <c r="D12" s="327"/>
      <c r="E12" s="17"/>
      <c r="F12" s="328"/>
      <c r="G12" s="328"/>
      <c r="H12" s="25"/>
      <c r="I12" s="19"/>
      <c r="J12" s="13"/>
      <c r="K12" s="13"/>
      <c r="L12" s="13"/>
    </row>
    <row r="13" spans="1:12" ht="12.75" customHeight="1" thickBot="1">
      <c r="A13" s="321">
        <v>3</v>
      </c>
      <c r="B13" s="323" t="str">
        <f>VLOOKUP(A13,'пр.взв.'!B5:C36,2,FALSE)</f>
        <v>БИРЮКОВА Валентина Михайловна</v>
      </c>
      <c r="C13" s="323" t="str">
        <f>VLOOKUP(A13,'пр.взв.'!B5:E36,3,FALSE)</f>
        <v>05.04.1993, МС</v>
      </c>
      <c r="D13" s="323" t="str">
        <f>VLOOKUP(A13,'пр.взв.'!B5:E36,4,FALSE)</f>
        <v>ДВФО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22"/>
      <c r="B14" s="324"/>
      <c r="C14" s="324"/>
      <c r="D14" s="32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22">
        <v>11</v>
      </c>
      <c r="B15" s="326">
        <f>VLOOKUP(A15,'пр.взв.'!B15:C45,2,FALSE)</f>
        <v>0</v>
      </c>
      <c r="C15" s="326">
        <f>VLOOKUP(A15,'пр.взв.'!B5:E36,3,FALSE)</f>
        <v>0</v>
      </c>
      <c r="D15" s="326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25"/>
      <c r="B16" s="327"/>
      <c r="C16" s="327"/>
      <c r="D16" s="327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1">
        <v>7</v>
      </c>
      <c r="B17" s="323" t="str">
        <f>VLOOKUP(A17,'пр.взв.'!B17:C47,2,FALSE)</f>
        <v>КАЗАНЦЕВА Наталья Александровна</v>
      </c>
      <c r="C17" s="323" t="str">
        <f>VLOOKUP(A17,'пр.взв.'!B5:E36,3,FALSE)</f>
        <v>10.04.1981, МСМК</v>
      </c>
      <c r="D17" s="323" t="str">
        <f>VLOOKUP(A17,'пр.взв.'!B5:E36,4,FALSE)</f>
        <v>УрФО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22"/>
      <c r="B18" s="324"/>
      <c r="C18" s="324"/>
      <c r="D18" s="32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22">
        <v>15</v>
      </c>
      <c r="B19" s="326">
        <f>VLOOKUP(A19,'пр.взв.'!B19:C49,2,FALSE)</f>
        <v>0</v>
      </c>
      <c r="C19" s="326">
        <f>VLOOKUP(A19,'пр.взв.'!B5:E36,3,FALSE)</f>
        <v>0</v>
      </c>
      <c r="D19" s="326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25"/>
      <c r="B20" s="327"/>
      <c r="C20" s="327"/>
      <c r="D20" s="327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1">
        <v>2</v>
      </c>
      <c r="B22" s="323" t="str">
        <f>VLOOKUP(A22,'пр.взв.'!B7:E38,2,FALSE)</f>
        <v>НИКУЛИНА Юлия Андреевна</v>
      </c>
      <c r="C22" s="323" t="str">
        <f>VLOOKUP(A22,'пр.взв.'!B7:E38,3,FALSE)</f>
        <v>16.11.1995, КМС</v>
      </c>
      <c r="D22" s="323" t="str">
        <f>VLOOKUP(A22,'пр.взв.'!B7:E38,4,FALSE)</f>
        <v>УрФО</v>
      </c>
      <c r="E22" s="12"/>
      <c r="F22" s="13"/>
      <c r="G22" s="13"/>
      <c r="H22" s="13"/>
      <c r="I22" s="13"/>
      <c r="J22" s="4"/>
      <c r="K22" s="16"/>
    </row>
    <row r="23" spans="1:11" ht="15.75">
      <c r="A23" s="322"/>
      <c r="B23" s="324"/>
      <c r="C23" s="324"/>
      <c r="D23" s="324"/>
      <c r="E23" s="19"/>
      <c r="F23" s="15"/>
      <c r="G23" s="15"/>
      <c r="H23" s="13"/>
      <c r="I23" s="13"/>
      <c r="J23" s="4"/>
      <c r="K23" s="33"/>
    </row>
    <row r="24" spans="1:11" ht="16.5" thickBot="1">
      <c r="A24" s="322">
        <v>10</v>
      </c>
      <c r="B24" s="326">
        <f>VLOOKUP(A24,'пр.взв.'!B7:E38,2,FALSE)</f>
        <v>0</v>
      </c>
      <c r="C24" s="326">
        <f>VLOOKUP(A24,'пр.взв.'!B7:E38,3,FALSE)</f>
        <v>0</v>
      </c>
      <c r="D24" s="326">
        <f>VLOOKUP(A24,'пр.взв.'!B7:E38,4,FALSE)</f>
        <v>0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25"/>
      <c r="B25" s="327"/>
      <c r="C25" s="327"/>
      <c r="D25" s="327"/>
      <c r="E25" s="17"/>
      <c r="F25" s="21"/>
      <c r="G25" s="19"/>
      <c r="H25" s="13"/>
      <c r="I25" s="13"/>
      <c r="J25" s="4"/>
      <c r="K25" s="33"/>
    </row>
    <row r="26" spans="1:11" ht="16.5" thickBot="1">
      <c r="A26" s="321">
        <v>6</v>
      </c>
      <c r="B26" s="323" t="str">
        <f>VLOOKUP(A26,'пр.взв.'!B7:E38,2,FALSE)</f>
        <v>ФИЛИППОВИЧ Анастасия Юрьевна</v>
      </c>
      <c r="C26" s="323" t="str">
        <f>VLOOKUP(A26,'пр.взв.'!B7:E38,3,FALSE)</f>
        <v>15.07.1993, МС</v>
      </c>
      <c r="D26" s="323" t="str">
        <f>VLOOKUP(A26,'пр.взв.'!B7:E38,4,FALSE)</f>
        <v>ЦФО</v>
      </c>
      <c r="E26" s="12"/>
      <c r="F26" s="21"/>
      <c r="G26" s="16"/>
      <c r="H26" s="26"/>
      <c r="I26" s="13"/>
      <c r="J26" s="4"/>
      <c r="K26" s="33"/>
    </row>
    <row r="27" spans="1:11" ht="15.75">
      <c r="A27" s="322"/>
      <c r="B27" s="324"/>
      <c r="C27" s="324"/>
      <c r="D27" s="324"/>
      <c r="E27" s="19"/>
      <c r="F27" s="24"/>
      <c r="G27" s="15"/>
      <c r="H27" s="25"/>
      <c r="I27" s="13"/>
      <c r="J27" s="4"/>
      <c r="K27" s="33"/>
    </row>
    <row r="28" spans="1:11" ht="16.5" thickBot="1">
      <c r="A28" s="322">
        <v>14</v>
      </c>
      <c r="B28" s="326">
        <f>VLOOKUP(A28,'пр.взв.'!B7:E38,2,FALSE)</f>
        <v>0</v>
      </c>
      <c r="C28" s="326">
        <f>VLOOKUP(A28,'пр.взв.'!B7:E38,3,FALSE)</f>
        <v>0</v>
      </c>
      <c r="D28" s="326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25"/>
      <c r="B29" s="327"/>
      <c r="C29" s="327"/>
      <c r="D29" s="327"/>
      <c r="E29" s="17"/>
      <c r="F29" s="328"/>
      <c r="G29" s="328"/>
      <c r="H29" s="25"/>
      <c r="I29" s="19"/>
      <c r="J29" s="3"/>
      <c r="K29" s="32"/>
    </row>
    <row r="30" spans="1:9" ht="16.5" thickBot="1">
      <c r="A30" s="321">
        <v>4</v>
      </c>
      <c r="B30" s="323" t="str">
        <f>VLOOKUP(A30,'пр.взв.'!B7:E38,2,FALSE)</f>
        <v>ХАРИТОНОВА Ирина Анатольевна</v>
      </c>
      <c r="C30" s="323" t="str">
        <f>VLOOKUP(A30,'пр.взв.'!B7:E38,3,FALSE)</f>
        <v>20.11.1995, КМС</v>
      </c>
      <c r="D30" s="323" t="str">
        <f>VLOOKUP(A30,'пр.взв.'!B7:E38,4,FALSE)</f>
        <v>ЦФО</v>
      </c>
      <c r="E30" s="12"/>
      <c r="F30" s="15"/>
      <c r="G30" s="15"/>
      <c r="H30" s="25"/>
      <c r="I30" s="16"/>
    </row>
    <row r="31" spans="1:9" ht="15.75">
      <c r="A31" s="322"/>
      <c r="B31" s="324"/>
      <c r="C31" s="324"/>
      <c r="D31" s="324"/>
      <c r="E31" s="19"/>
      <c r="F31" s="15"/>
      <c r="G31" s="15"/>
      <c r="H31" s="25"/>
      <c r="I31" s="13"/>
    </row>
    <row r="32" spans="1:9" ht="16.5" thickBot="1">
      <c r="A32" s="322">
        <v>12</v>
      </c>
      <c r="B32" s="326">
        <f>VLOOKUP(A32,'пр.взв.'!B7:E38,2,FALSE)</f>
        <v>0</v>
      </c>
      <c r="C32" s="326">
        <f>VLOOKUP(A32,'пр.взв.'!B7:E38,3,FALSE)</f>
        <v>0</v>
      </c>
      <c r="D32" s="326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325"/>
      <c r="B33" s="327"/>
      <c r="C33" s="327"/>
      <c r="D33" s="327"/>
      <c r="E33" s="17"/>
      <c r="F33" s="21"/>
      <c r="G33" s="19"/>
      <c r="H33" s="27"/>
      <c r="I33" s="13"/>
    </row>
    <row r="34" spans="1:9" ht="16.5" thickBot="1">
      <c r="A34" s="321">
        <v>8</v>
      </c>
      <c r="B34" s="323" t="str">
        <f>VLOOKUP(A34,'пр.взв.'!B7:E38,2,FALSE)</f>
        <v>АМБАРЦУМОВА Дайна Сергеевна</v>
      </c>
      <c r="C34" s="323" t="str">
        <f>VLOOKUP(A34,'пр.взв.'!B7:E38,3,FALSE)</f>
        <v>20.01.1991, МС</v>
      </c>
      <c r="D34" s="323" t="str">
        <f>VLOOKUP(A34,'пр.взв.'!B7:E38,4,FALSE)</f>
        <v>ЦФО</v>
      </c>
      <c r="E34" s="12"/>
      <c r="F34" s="22"/>
      <c r="G34" s="16"/>
      <c r="H34" s="10"/>
      <c r="I34" s="10"/>
    </row>
    <row r="35" spans="1:9" ht="15.75">
      <c r="A35" s="322"/>
      <c r="B35" s="324"/>
      <c r="C35" s="324"/>
      <c r="D35" s="324"/>
      <c r="E35" s="19"/>
      <c r="F35" s="23"/>
      <c r="G35" s="17"/>
      <c r="H35" s="18"/>
      <c r="I35" s="18"/>
    </row>
    <row r="36" spans="1:9" ht="16.5" thickBot="1">
      <c r="A36" s="322">
        <v>16</v>
      </c>
      <c r="B36" s="326">
        <f>VLOOKUP(A36,'пр.взв.'!B7:E38,2,FALSE)</f>
        <v>0</v>
      </c>
      <c r="C36" s="326">
        <f>VLOOKUP(A36,'пр.взв.'!B7:E38,3,FALSE)</f>
        <v>0</v>
      </c>
      <c r="D36" s="326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25"/>
      <c r="B37" s="327"/>
      <c r="C37" s="327"/>
      <c r="D37" s="327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29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29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30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30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36:A37"/>
    <mergeCell ref="D39:D40"/>
    <mergeCell ref="D48:D49"/>
    <mergeCell ref="B36:B37"/>
    <mergeCell ref="C36:C37"/>
    <mergeCell ref="D36:D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34:D35"/>
    <mergeCell ref="B22:B23"/>
    <mergeCell ref="C22:C23"/>
    <mergeCell ref="D22:D23"/>
    <mergeCell ref="B24:B25"/>
    <mergeCell ref="C24:C25"/>
    <mergeCell ref="D24:D25"/>
    <mergeCell ref="B26:B27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A19:A20"/>
    <mergeCell ref="B19:B20"/>
    <mergeCell ref="C19:C20"/>
    <mergeCell ref="D19:D20"/>
    <mergeCell ref="A30:A31"/>
    <mergeCell ref="A32:A33"/>
    <mergeCell ref="A15:A16"/>
    <mergeCell ref="B15:B16"/>
    <mergeCell ref="C15:C16"/>
    <mergeCell ref="D15:D16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7:A8"/>
    <mergeCell ref="B7:B8"/>
    <mergeCell ref="C7:C8"/>
    <mergeCell ref="D7:D8"/>
    <mergeCell ref="A9:A10"/>
    <mergeCell ref="B9:B10"/>
    <mergeCell ref="C9:C10"/>
    <mergeCell ref="D9:D10"/>
    <mergeCell ref="A4:B4"/>
    <mergeCell ref="A1:K1"/>
    <mergeCell ref="A2:K2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5">
      <selection activeCell="J29" sqref="J29"/>
    </sheetView>
  </sheetViews>
  <sheetFormatPr defaultColWidth="9.140625" defaultRowHeight="12.75"/>
  <sheetData>
    <row r="1" spans="1:8" ht="15.75" thickBot="1">
      <c r="A1" s="206" t="str">
        <f>HYPERLINK('[1]реквизиты'!$A$2)</f>
        <v>Кубок России по борьбе самбо среди женщин</v>
      </c>
      <c r="B1" s="207"/>
      <c r="C1" s="207"/>
      <c r="D1" s="207"/>
      <c r="E1" s="207"/>
      <c r="F1" s="207"/>
      <c r="G1" s="207"/>
      <c r="H1" s="208"/>
    </row>
    <row r="2" spans="1:8" ht="12.75">
      <c r="A2" s="347" t="str">
        <f>HYPERLINK('[1]реквизиты'!$A$3)</f>
        <v>01-05.10.2014 г.                                               МОАС, г. Кстово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31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83"/>
      <c r="C4" s="84"/>
      <c r="D4" s="349" t="str">
        <f>HYPERLINK('пр.взв.'!D4)</f>
        <v>в.к.    80    кг.</v>
      </c>
      <c r="E4" s="350"/>
      <c r="F4" s="351"/>
      <c r="G4" s="84"/>
      <c r="H4" s="84"/>
    </row>
    <row r="5" spans="1:8" ht="18.75" thickBot="1">
      <c r="A5" s="84"/>
      <c r="B5" s="84"/>
      <c r="C5" s="84"/>
      <c r="D5" s="84"/>
      <c r="E5" s="84"/>
      <c r="F5" s="84"/>
      <c r="G5" s="84"/>
      <c r="H5" s="84"/>
    </row>
    <row r="6" spans="1:10" ht="18">
      <c r="A6" s="344" t="s">
        <v>32</v>
      </c>
      <c r="B6" s="340" t="str">
        <f>VLOOKUP(J6,'пр.взв.'!B7:G38,2,FALSE)</f>
        <v>КАЗАНЦЕВА Наталья Александровна</v>
      </c>
      <c r="C6" s="340"/>
      <c r="D6" s="340"/>
      <c r="E6" s="340"/>
      <c r="F6" s="340"/>
      <c r="G6" s="340"/>
      <c r="H6" s="333" t="str">
        <f>VLOOKUP(J6,'пр.взв.'!B7:G38,3,FALSE)</f>
        <v>10.04.1981, МСМК</v>
      </c>
      <c r="I6" s="84"/>
      <c r="J6" s="78">
        <f>'пр.хода'!H8</f>
        <v>7</v>
      </c>
    </row>
    <row r="7" spans="1:10" ht="18">
      <c r="A7" s="345"/>
      <c r="B7" s="341"/>
      <c r="C7" s="341"/>
      <c r="D7" s="341"/>
      <c r="E7" s="341"/>
      <c r="F7" s="341"/>
      <c r="G7" s="341"/>
      <c r="H7" s="342"/>
      <c r="I7" s="84"/>
      <c r="J7" s="78"/>
    </row>
    <row r="8" spans="1:10" ht="18">
      <c r="A8" s="345"/>
      <c r="B8" s="343" t="str">
        <f>VLOOKUP(J6,'пр.взв.'!B7:G38,4,FALSE)</f>
        <v>УрФО</v>
      </c>
      <c r="C8" s="343"/>
      <c r="D8" s="343"/>
      <c r="E8" s="343"/>
      <c r="F8" s="343"/>
      <c r="G8" s="343"/>
      <c r="H8" s="342"/>
      <c r="I8" s="84"/>
      <c r="J8" s="78"/>
    </row>
    <row r="9" spans="1:10" ht="18.75" thickBot="1">
      <c r="A9" s="346"/>
      <c r="B9" s="335"/>
      <c r="C9" s="335"/>
      <c r="D9" s="335"/>
      <c r="E9" s="335"/>
      <c r="F9" s="335"/>
      <c r="G9" s="335"/>
      <c r="H9" s="336"/>
      <c r="I9" s="84"/>
      <c r="J9" s="78"/>
    </row>
    <row r="10" spans="1:10" ht="18.75" thickBot="1">
      <c r="A10" s="84"/>
      <c r="B10" s="84"/>
      <c r="C10" s="84"/>
      <c r="D10" s="84"/>
      <c r="E10" s="84"/>
      <c r="F10" s="84"/>
      <c r="G10" s="84"/>
      <c r="H10" s="84"/>
      <c r="I10" s="84"/>
      <c r="J10" s="78"/>
    </row>
    <row r="11" spans="1:10" ht="18" customHeight="1">
      <c r="A11" s="352" t="s">
        <v>33</v>
      </c>
      <c r="B11" s="340" t="str">
        <f>VLOOKUP(J11,'пр.взв.'!B2:G43,2,FALSE)</f>
        <v>ХАРИТОНОВА Ирина Анатольевна</v>
      </c>
      <c r="C11" s="340"/>
      <c r="D11" s="340"/>
      <c r="E11" s="340"/>
      <c r="F11" s="340"/>
      <c r="G11" s="340"/>
      <c r="H11" s="333" t="str">
        <f>VLOOKUP(J11,'пр.взв.'!B2:G43,3,FALSE)</f>
        <v>20.11.1995, КМС</v>
      </c>
      <c r="I11" s="84"/>
      <c r="J11" s="78">
        <f>'пр.хода'!H20</f>
        <v>4</v>
      </c>
    </row>
    <row r="12" spans="1:10" ht="18" customHeight="1">
      <c r="A12" s="353"/>
      <c r="B12" s="341"/>
      <c r="C12" s="341"/>
      <c r="D12" s="341"/>
      <c r="E12" s="341"/>
      <c r="F12" s="341"/>
      <c r="G12" s="341"/>
      <c r="H12" s="342"/>
      <c r="I12" s="84"/>
      <c r="J12" s="78"/>
    </row>
    <row r="13" spans="1:10" ht="18">
      <c r="A13" s="353"/>
      <c r="B13" s="343" t="str">
        <f>VLOOKUP(J11,'пр.взв.'!B2:G43,4,FALSE)</f>
        <v>ЦФО</v>
      </c>
      <c r="C13" s="343"/>
      <c r="D13" s="343"/>
      <c r="E13" s="343"/>
      <c r="F13" s="343"/>
      <c r="G13" s="343"/>
      <c r="H13" s="342"/>
      <c r="I13" s="84"/>
      <c r="J13" s="78"/>
    </row>
    <row r="14" spans="1:10" ht="18.75" thickBot="1">
      <c r="A14" s="354"/>
      <c r="B14" s="335"/>
      <c r="C14" s="335"/>
      <c r="D14" s="335"/>
      <c r="E14" s="335"/>
      <c r="F14" s="335"/>
      <c r="G14" s="335"/>
      <c r="H14" s="336"/>
      <c r="I14" s="84"/>
      <c r="J14" s="78"/>
    </row>
    <row r="15" spans="1:10" ht="18.75" thickBot="1">
      <c r="A15" s="84"/>
      <c r="B15" s="84"/>
      <c r="C15" s="84"/>
      <c r="D15" s="84"/>
      <c r="E15" s="84"/>
      <c r="F15" s="84"/>
      <c r="G15" s="84"/>
      <c r="H15" s="84"/>
      <c r="I15" s="84"/>
      <c r="J15" s="78"/>
    </row>
    <row r="16" spans="1:10" ht="18" customHeight="1">
      <c r="A16" s="337" t="s">
        <v>34</v>
      </c>
      <c r="B16" s="340" t="str">
        <f>VLOOKUP(J16,'пр.взв.'!B4:G17,2,FALSE)</f>
        <v>ФИЛИППОВИЧ Анастасия Юрьевна</v>
      </c>
      <c r="C16" s="340"/>
      <c r="D16" s="340"/>
      <c r="E16" s="340"/>
      <c r="F16" s="340"/>
      <c r="G16" s="340"/>
      <c r="H16" s="333" t="str">
        <f>VLOOKUP(J16,'пр.взв.'!B4:G17,3,FALSE)</f>
        <v>15.07.1993, МС</v>
      </c>
      <c r="I16" s="84"/>
      <c r="J16" s="78">
        <f>'пр.хода'!E32</f>
        <v>6</v>
      </c>
    </row>
    <row r="17" spans="1:10" ht="18" customHeight="1">
      <c r="A17" s="338"/>
      <c r="B17" s="341"/>
      <c r="C17" s="341"/>
      <c r="D17" s="341"/>
      <c r="E17" s="341"/>
      <c r="F17" s="341"/>
      <c r="G17" s="341"/>
      <c r="H17" s="342"/>
      <c r="I17" s="84"/>
      <c r="J17" s="78"/>
    </row>
    <row r="18" spans="1:10" ht="18">
      <c r="A18" s="338"/>
      <c r="B18" s="343" t="str">
        <f>VLOOKUP(J16,'пр.взв.'!B7:G48,4,FALSE)</f>
        <v>ЦФО</v>
      </c>
      <c r="C18" s="343"/>
      <c r="D18" s="343"/>
      <c r="E18" s="343"/>
      <c r="F18" s="343"/>
      <c r="G18" s="343"/>
      <c r="H18" s="342"/>
      <c r="I18" s="84"/>
      <c r="J18" s="78"/>
    </row>
    <row r="19" spans="1:10" ht="18.75" thickBot="1">
      <c r="A19" s="339"/>
      <c r="B19" s="335"/>
      <c r="C19" s="335"/>
      <c r="D19" s="335"/>
      <c r="E19" s="335"/>
      <c r="F19" s="335"/>
      <c r="G19" s="335"/>
      <c r="H19" s="336"/>
      <c r="I19" s="84"/>
      <c r="J19" s="78"/>
    </row>
    <row r="20" spans="1:10" ht="18.75" thickBot="1">
      <c r="A20" s="84"/>
      <c r="B20" s="84"/>
      <c r="C20" s="84"/>
      <c r="D20" s="84"/>
      <c r="E20" s="84"/>
      <c r="F20" s="84"/>
      <c r="G20" s="84"/>
      <c r="H20" s="84"/>
      <c r="I20" s="84"/>
      <c r="J20" s="78"/>
    </row>
    <row r="21" spans="1:10" ht="18" customHeight="1">
      <c r="A21" s="337" t="s">
        <v>34</v>
      </c>
      <c r="B21" s="340" t="str">
        <f>VLOOKUP(J21,'пр.взв.'!B2:G53,2,FALSE)</f>
        <v>АМБАРЦУМОВА Дайна Сергеевна</v>
      </c>
      <c r="C21" s="340"/>
      <c r="D21" s="340"/>
      <c r="E21" s="340"/>
      <c r="F21" s="340"/>
      <c r="G21" s="340"/>
      <c r="H21" s="333" t="str">
        <f>VLOOKUP(J21,'пр.взв.'!B3:G22,3,FALSE)</f>
        <v>20.01.1991, МС</v>
      </c>
      <c r="I21" s="84"/>
      <c r="J21" s="78">
        <f>'пр.хода'!Q32</f>
        <v>8</v>
      </c>
    </row>
    <row r="22" spans="1:10" ht="18" customHeight="1">
      <c r="A22" s="338"/>
      <c r="B22" s="341"/>
      <c r="C22" s="341"/>
      <c r="D22" s="341"/>
      <c r="E22" s="341"/>
      <c r="F22" s="341"/>
      <c r="G22" s="341"/>
      <c r="H22" s="342"/>
      <c r="I22" s="84"/>
      <c r="J22" s="78"/>
    </row>
    <row r="23" spans="1:9" ht="18">
      <c r="A23" s="338"/>
      <c r="B23" s="343" t="str">
        <f>VLOOKUP(J21,'пр.взв.'!B6:G53,4,FALSE)</f>
        <v>ЦФО</v>
      </c>
      <c r="C23" s="343"/>
      <c r="D23" s="343"/>
      <c r="E23" s="343"/>
      <c r="F23" s="343"/>
      <c r="G23" s="343"/>
      <c r="H23" s="342"/>
      <c r="I23" s="84"/>
    </row>
    <row r="24" spans="1:9" ht="18.75" thickBot="1">
      <c r="A24" s="339"/>
      <c r="B24" s="335"/>
      <c r="C24" s="335"/>
      <c r="D24" s="335"/>
      <c r="E24" s="335"/>
      <c r="F24" s="335"/>
      <c r="G24" s="335"/>
      <c r="H24" s="336"/>
      <c r="I24" s="84"/>
    </row>
    <row r="25" spans="1:8" ht="18">
      <c r="A25" s="84"/>
      <c r="B25" s="84"/>
      <c r="C25" s="84"/>
      <c r="D25" s="84"/>
      <c r="E25" s="84"/>
      <c r="F25" s="84"/>
      <c r="G25" s="84"/>
      <c r="H25" s="84"/>
    </row>
    <row r="26" spans="1:8" ht="18">
      <c r="A26" s="84" t="s">
        <v>52</v>
      </c>
      <c r="B26" s="84"/>
      <c r="C26" s="84"/>
      <c r="D26" s="84"/>
      <c r="E26" s="84"/>
      <c r="F26" s="84"/>
      <c r="G26" s="84"/>
      <c r="H26" s="84"/>
    </row>
    <row r="27" ht="13.5" thickBot="1"/>
    <row r="28" spans="1:10" ht="12.75">
      <c r="A28" s="331" t="str">
        <f>VLOOKUP(J28,'пр.взв.'!B7:H38,7,FALSE)</f>
        <v>Иващенко ВС, Казанцев АН</v>
      </c>
      <c r="B28" s="332"/>
      <c r="C28" s="332"/>
      <c r="D28" s="332"/>
      <c r="E28" s="332"/>
      <c r="F28" s="332"/>
      <c r="G28" s="332"/>
      <c r="H28" s="333"/>
      <c r="J28">
        <f>'пр.хода'!H8</f>
        <v>7</v>
      </c>
    </row>
    <row r="29" spans="1:8" ht="13.5" thickBot="1">
      <c r="A29" s="334"/>
      <c r="B29" s="335"/>
      <c r="C29" s="335"/>
      <c r="D29" s="335"/>
      <c r="E29" s="335"/>
      <c r="F29" s="335"/>
      <c r="G29" s="335"/>
      <c r="H29" s="336"/>
    </row>
    <row r="36" spans="1:8" ht="18">
      <c r="A36" s="84" t="s">
        <v>35</v>
      </c>
      <c r="B36" s="84"/>
      <c r="C36" s="84"/>
      <c r="D36" s="84"/>
      <c r="E36" s="84"/>
      <c r="F36" s="84"/>
      <c r="G36" s="84"/>
      <c r="H36" s="84"/>
    </row>
    <row r="37" spans="1:8" ht="18">
      <c r="A37" s="84"/>
      <c r="B37" s="84"/>
      <c r="C37" s="84"/>
      <c r="D37" s="84"/>
      <c r="E37" s="84"/>
      <c r="F37" s="84"/>
      <c r="G37" s="84"/>
      <c r="H37" s="84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5"/>
      <c r="B39" s="85"/>
      <c r="C39" s="85"/>
      <c r="D39" s="85"/>
      <c r="E39" s="85"/>
      <c r="F39" s="85"/>
      <c r="G39" s="85"/>
      <c r="H39" s="85"/>
    </row>
    <row r="40" spans="1:8" ht="18">
      <c r="A40" s="86"/>
      <c r="B40" s="86"/>
      <c r="C40" s="86"/>
      <c r="D40" s="86"/>
      <c r="E40" s="86"/>
      <c r="F40" s="86"/>
      <c r="G40" s="86"/>
      <c r="H40" s="86"/>
    </row>
    <row r="41" spans="1:8" ht="18">
      <c r="A41" s="85"/>
      <c r="B41" s="85"/>
      <c r="C41" s="85"/>
      <c r="D41" s="85"/>
      <c r="E41" s="85"/>
      <c r="F41" s="85"/>
      <c r="G41" s="85"/>
      <c r="H41" s="85"/>
    </row>
    <row r="42" spans="1:8" ht="18">
      <c r="A42" s="87"/>
      <c r="B42" s="87"/>
      <c r="C42" s="87"/>
      <c r="D42" s="87"/>
      <c r="E42" s="87"/>
      <c r="F42" s="87"/>
      <c r="G42" s="87"/>
      <c r="H42" s="87"/>
    </row>
    <row r="43" spans="1:8" ht="18">
      <c r="A43" s="85"/>
      <c r="B43" s="85"/>
      <c r="C43" s="85"/>
      <c r="D43" s="85"/>
      <c r="E43" s="85"/>
      <c r="F43" s="85"/>
      <c r="G43" s="85"/>
      <c r="H43" s="85"/>
    </row>
    <row r="44" spans="1:8" ht="18">
      <c r="A44" s="87"/>
      <c r="B44" s="87"/>
      <c r="C44" s="87"/>
      <c r="D44" s="87"/>
      <c r="E44" s="87"/>
      <c r="F44" s="87"/>
      <c r="G44" s="87"/>
      <c r="H44" s="87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B18:H19"/>
    <mergeCell ref="H6:H7"/>
    <mergeCell ref="B8:H9"/>
    <mergeCell ref="B13:H14"/>
    <mergeCell ref="A16:A19"/>
    <mergeCell ref="B6:G7"/>
    <mergeCell ref="H16:H17"/>
    <mergeCell ref="A28:H29"/>
    <mergeCell ref="A21:A24"/>
    <mergeCell ref="B21:G22"/>
    <mergeCell ref="H21:H22"/>
    <mergeCell ref="B23:H24"/>
    <mergeCell ref="H11:H12"/>
    <mergeCell ref="B16:G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0">
      <selection activeCell="X3" sqref="X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2" ht="24" customHeight="1">
      <c r="A1" s="420" t="s">
        <v>24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115"/>
    </row>
    <row r="2" spans="1:22" ht="27.75" customHeight="1" thickBot="1">
      <c r="A2" s="205" t="s">
        <v>25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115"/>
    </row>
    <row r="3" spans="1:22" ht="33" customHeight="1" thickBot="1">
      <c r="A3" s="115"/>
      <c r="B3" s="115"/>
      <c r="C3" s="399" t="str">
        <f>HYPERLINK('[1]реквизиты'!$A$2)</f>
        <v>Кубок России по борьбе самбо среди женщин</v>
      </c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1"/>
      <c r="S3" s="115"/>
      <c r="T3" s="115"/>
      <c r="U3" s="115"/>
      <c r="V3" s="115"/>
    </row>
    <row r="4" spans="1:22" ht="15.75" customHeight="1" thickBot="1">
      <c r="A4" s="9"/>
      <c r="B4" s="9"/>
      <c r="C4" s="402" t="str">
        <f>HYPERLINK('[1]реквизиты'!$A$3)</f>
        <v>01-05.10.2014 г.                                               МОАС, г. Кстово</v>
      </c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9"/>
      <c r="T4" s="115"/>
      <c r="U4" s="115"/>
      <c r="V4" s="115"/>
    </row>
    <row r="5" spans="1:22" ht="20.25" customHeight="1" thickBot="1">
      <c r="A5" s="115"/>
      <c r="B5" s="115"/>
      <c r="C5" s="115"/>
      <c r="D5" s="115"/>
      <c r="E5" s="115"/>
      <c r="F5" s="115"/>
      <c r="G5" s="115"/>
      <c r="H5" s="115"/>
      <c r="I5" s="68"/>
      <c r="J5" s="403" t="str">
        <f>HYPERLINK('пр.взв.'!D4)</f>
        <v>в.к.    80    кг.</v>
      </c>
      <c r="K5" s="404"/>
      <c r="L5" s="405"/>
      <c r="M5" s="406" t="s">
        <v>95</v>
      </c>
      <c r="N5" s="407"/>
      <c r="O5" s="408"/>
      <c r="P5" s="115"/>
      <c r="Q5" s="115"/>
      <c r="R5" s="115"/>
      <c r="S5" s="115"/>
      <c r="T5" s="115"/>
      <c r="U5" s="115"/>
      <c r="V5" s="115"/>
    </row>
    <row r="6" spans="1:22" ht="18" customHeight="1" thickBot="1">
      <c r="A6" s="319" t="s">
        <v>0</v>
      </c>
      <c r="B6" s="319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42"/>
      <c r="S6" s="42"/>
      <c r="T6" s="115"/>
      <c r="U6" s="42" t="s">
        <v>1</v>
      </c>
      <c r="V6" s="115"/>
    </row>
    <row r="7" spans="1:29" ht="12.75" customHeight="1" thickBot="1">
      <c r="A7" s="321">
        <v>1</v>
      </c>
      <c r="B7" s="323" t="str">
        <f>VLOOKUP(A7,'пр.взв.'!B7:C38,2,FALSE)</f>
        <v>ЛОСЕВА Юлия Юрьевна</v>
      </c>
      <c r="C7" s="323" t="str">
        <f>VLOOKUP(A7,'пр.взв.'!B7:F38,3,FALSE)</f>
        <v>28.03.1993, МС</v>
      </c>
      <c r="D7" s="323" t="str">
        <f>VLOOKUP(A7,'пр.взв.'!B7:E38,4,FALSE)</f>
        <v>ЦФО</v>
      </c>
      <c r="E7" s="97"/>
      <c r="F7" s="116"/>
      <c r="G7" s="116"/>
      <c r="H7" s="116"/>
      <c r="I7" s="117" t="s">
        <v>29</v>
      </c>
      <c r="J7" s="116"/>
      <c r="K7" s="116"/>
      <c r="L7" s="116"/>
      <c r="M7" s="98"/>
      <c r="N7" s="98"/>
      <c r="O7" s="98"/>
      <c r="P7" s="98"/>
      <c r="Q7" s="118"/>
      <c r="R7" s="323" t="str">
        <f>VLOOKUP(U7,'пр.взв.'!B7:E38,2,FALSE)</f>
        <v>НИКУЛИНА Юлия Андреевна</v>
      </c>
      <c r="S7" s="323" t="str">
        <f>VLOOKUP(U7,'пр.взв.'!B7:E38,3,FALSE)</f>
        <v>16.11.1995, КМС</v>
      </c>
      <c r="T7" s="323" t="str">
        <f>VLOOKUP(U7,'пр.взв.'!B7:E38,4,FALSE)</f>
        <v>УрФО</v>
      </c>
      <c r="U7" s="418">
        <v>2</v>
      </c>
      <c r="V7" s="115"/>
      <c r="Y7" s="4"/>
      <c r="Z7" s="4"/>
      <c r="AA7" s="4"/>
      <c r="AB7" s="4"/>
      <c r="AC7" s="4"/>
    </row>
    <row r="8" spans="1:29" ht="12.75" customHeight="1">
      <c r="A8" s="322"/>
      <c r="B8" s="324"/>
      <c r="C8" s="324"/>
      <c r="D8" s="324"/>
      <c r="E8" s="99">
        <v>1</v>
      </c>
      <c r="F8" s="98"/>
      <c r="G8" s="98"/>
      <c r="H8" s="119">
        <v>7</v>
      </c>
      <c r="I8" s="409" t="str">
        <f>VLOOKUP(H8,'пр.взв.'!B7:E38,2,FALSE)</f>
        <v>КАЗАНЦЕВА Наталья Александровна</v>
      </c>
      <c r="J8" s="410"/>
      <c r="K8" s="410"/>
      <c r="L8" s="410"/>
      <c r="M8" s="411"/>
      <c r="N8" s="98"/>
      <c r="O8" s="98"/>
      <c r="P8" s="98"/>
      <c r="Q8" s="355">
        <v>2</v>
      </c>
      <c r="R8" s="324"/>
      <c r="S8" s="324"/>
      <c r="T8" s="324"/>
      <c r="U8" s="416"/>
      <c r="V8" s="115"/>
      <c r="Y8" s="4"/>
      <c r="Z8" s="4"/>
      <c r="AA8" s="4"/>
      <c r="AB8" s="4"/>
      <c r="AC8" s="4"/>
    </row>
    <row r="9" spans="1:29" ht="12.75" customHeight="1" thickBot="1">
      <c r="A9" s="322">
        <v>9</v>
      </c>
      <c r="B9" s="326" t="str">
        <f>VLOOKUP(A9,'пр.взв.'!B9:C40,2,FALSE)</f>
        <v>АЛИПОВА Олеся Константинова</v>
      </c>
      <c r="C9" s="326" t="str">
        <f>VLOOKUP(A9,'пр.взв.'!B7:F38,3,FALSE)</f>
        <v>10.05.1995, МС</v>
      </c>
      <c r="D9" s="326" t="str">
        <f>VLOOKUP(A9,'пр.взв.'!B7:G38,4,FALSE)</f>
        <v>ЦФО</v>
      </c>
      <c r="E9" s="16" t="s">
        <v>96</v>
      </c>
      <c r="F9" s="120"/>
      <c r="G9" s="98"/>
      <c r="H9" s="116"/>
      <c r="I9" s="412"/>
      <c r="J9" s="413"/>
      <c r="K9" s="413"/>
      <c r="L9" s="413"/>
      <c r="M9" s="414"/>
      <c r="N9" s="98"/>
      <c r="O9" s="98"/>
      <c r="P9" s="100"/>
      <c r="Q9" s="356"/>
      <c r="R9" s="379">
        <f>VLOOKUP(U9,'пр.взв.'!B9:E40,2,FALSE)</f>
        <v>0</v>
      </c>
      <c r="S9" s="379">
        <f>VLOOKUP(U9,'пр.взв.'!B9:E40,3,FALSE)</f>
        <v>0</v>
      </c>
      <c r="T9" s="379">
        <f>VLOOKUP(U9,'пр.взв.'!B9:E40,4,FALSE)</f>
        <v>0</v>
      </c>
      <c r="U9" s="416">
        <v>10</v>
      </c>
      <c r="V9" s="115"/>
      <c r="Y9" s="4"/>
      <c r="Z9" s="4"/>
      <c r="AA9" s="4"/>
      <c r="AB9" s="4"/>
      <c r="AC9" s="4"/>
    </row>
    <row r="10" spans="1:29" ht="12.75" customHeight="1" thickBot="1">
      <c r="A10" s="325"/>
      <c r="B10" s="327"/>
      <c r="C10" s="327"/>
      <c r="D10" s="327"/>
      <c r="E10" s="101"/>
      <c r="F10" s="121"/>
      <c r="G10" s="99">
        <v>1</v>
      </c>
      <c r="H10" s="116"/>
      <c r="I10" s="118"/>
      <c r="J10" s="118"/>
      <c r="K10" s="157" t="s">
        <v>97</v>
      </c>
      <c r="L10" s="118"/>
      <c r="M10" s="98"/>
      <c r="N10" s="98"/>
      <c r="O10" s="99">
        <v>6</v>
      </c>
      <c r="P10" s="102"/>
      <c r="Q10" s="118"/>
      <c r="R10" s="380"/>
      <c r="S10" s="380"/>
      <c r="T10" s="380"/>
      <c r="U10" s="417"/>
      <c r="V10" s="115"/>
      <c r="Y10" s="4"/>
      <c r="Z10" s="4"/>
      <c r="AA10" s="4"/>
      <c r="AB10" s="4"/>
      <c r="AC10" s="4"/>
    </row>
    <row r="11" spans="1:29" ht="12.75" customHeight="1" thickBot="1">
      <c r="A11" s="321">
        <v>5</v>
      </c>
      <c r="B11" s="323" t="str">
        <f>VLOOKUP(A11,'пр.взв.'!B11:C42,2,FALSE)</f>
        <v>РЕШЕТНЯК Анна Петровна</v>
      </c>
      <c r="C11" s="323" t="str">
        <f>VLOOKUP(A11,'пр.взв.'!B7:E38,3,FALSE)</f>
        <v>11.01.1994, КМС</v>
      </c>
      <c r="D11" s="323" t="str">
        <f>VLOOKUP(A11,'пр.взв.'!B7:E38,4,FALSE)</f>
        <v>УрФО</v>
      </c>
      <c r="E11" s="97"/>
      <c r="F11" s="121"/>
      <c r="G11" s="16" t="s">
        <v>96</v>
      </c>
      <c r="H11" s="122"/>
      <c r="I11" s="116"/>
      <c r="J11" s="118"/>
      <c r="K11" s="118"/>
      <c r="L11" s="118"/>
      <c r="M11" s="98"/>
      <c r="N11" s="100"/>
      <c r="O11" s="16" t="s">
        <v>97</v>
      </c>
      <c r="P11" s="102"/>
      <c r="Q11" s="118"/>
      <c r="R11" s="323" t="str">
        <f>VLOOKUP(U11,'пр.взв.'!B11:E42,2,FALSE)</f>
        <v>ФИЛИППОВИЧ Анастасия Юрьевна</v>
      </c>
      <c r="S11" s="323" t="str">
        <f>VLOOKUP(U11,'пр.взв.'!B11:E42,3,FALSE)</f>
        <v>15.07.1993, МС</v>
      </c>
      <c r="T11" s="323" t="str">
        <f>VLOOKUP(U11,'пр.взв.'!B11:E42,4,FALSE)</f>
        <v>ЦФО</v>
      </c>
      <c r="U11" s="415">
        <v>6</v>
      </c>
      <c r="V11" s="115"/>
      <c r="Y11" s="4"/>
      <c r="Z11" s="4"/>
      <c r="AA11" s="4"/>
      <c r="AB11" s="4"/>
      <c r="AC11" s="4"/>
    </row>
    <row r="12" spans="1:29" ht="12.75" customHeight="1">
      <c r="A12" s="322"/>
      <c r="B12" s="324"/>
      <c r="C12" s="324"/>
      <c r="D12" s="324"/>
      <c r="E12" s="355">
        <v>5</v>
      </c>
      <c r="F12" s="123"/>
      <c r="G12" s="98"/>
      <c r="H12" s="124"/>
      <c r="I12" s="116"/>
      <c r="J12" s="359" t="s">
        <v>21</v>
      </c>
      <c r="K12" s="359"/>
      <c r="L12" s="359"/>
      <c r="M12" s="98"/>
      <c r="N12" s="102"/>
      <c r="O12" s="98"/>
      <c r="P12" s="103"/>
      <c r="Q12" s="355">
        <v>6</v>
      </c>
      <c r="R12" s="324"/>
      <c r="S12" s="324"/>
      <c r="T12" s="324"/>
      <c r="U12" s="416"/>
      <c r="V12" s="115"/>
      <c r="Y12" s="4"/>
      <c r="Z12" s="4"/>
      <c r="AA12" s="4"/>
      <c r="AB12" s="4"/>
      <c r="AC12" s="4"/>
    </row>
    <row r="13" spans="1:29" ht="12.75" customHeight="1" thickBot="1">
      <c r="A13" s="322">
        <v>13</v>
      </c>
      <c r="B13" s="379">
        <f>VLOOKUP(A13,'пр.взв.'!B7:C38,2,FALSE)</f>
        <v>0</v>
      </c>
      <c r="C13" s="379">
        <f>VLOOKUP(A13,'пр.взв.'!B7:E38,3,FALSE)</f>
        <v>0</v>
      </c>
      <c r="D13" s="379">
        <f>VLOOKUP(A13,'пр.взв.'!B7:E38,4,FALSE)</f>
        <v>0</v>
      </c>
      <c r="E13" s="356"/>
      <c r="F13" s="98"/>
      <c r="G13" s="98"/>
      <c r="H13" s="124"/>
      <c r="I13" s="104"/>
      <c r="J13" s="105"/>
      <c r="K13" s="105"/>
      <c r="L13" s="116"/>
      <c r="M13" s="98"/>
      <c r="N13" s="102"/>
      <c r="O13" s="98"/>
      <c r="P13" s="98"/>
      <c r="Q13" s="356"/>
      <c r="R13" s="379">
        <f>VLOOKUP(U13,'пр.взв.'!B13:E44,2,FALSE)</f>
        <v>0</v>
      </c>
      <c r="S13" s="379">
        <f>VLOOKUP(U13,'пр.взв.'!B13:E44,3,FALSE)</f>
        <v>0</v>
      </c>
      <c r="T13" s="379">
        <f>VLOOKUP(U13,'пр.взв.'!B13:E44,4,FALSE)</f>
        <v>0</v>
      </c>
      <c r="U13" s="416">
        <v>14</v>
      </c>
      <c r="V13" s="115"/>
      <c r="Y13" s="4"/>
      <c r="Z13" s="4"/>
      <c r="AA13" s="4"/>
      <c r="AB13" s="4"/>
      <c r="AC13" s="4"/>
    </row>
    <row r="14" spans="1:29" ht="12.75" customHeight="1" thickBot="1">
      <c r="A14" s="325"/>
      <c r="B14" s="380"/>
      <c r="C14" s="380"/>
      <c r="D14" s="380"/>
      <c r="E14" s="101"/>
      <c r="F14" s="421"/>
      <c r="G14" s="421"/>
      <c r="H14" s="124"/>
      <c r="I14" s="99">
        <v>7</v>
      </c>
      <c r="J14" s="116"/>
      <c r="K14" s="116"/>
      <c r="L14" s="116"/>
      <c r="M14" s="99">
        <v>4</v>
      </c>
      <c r="N14" s="104"/>
      <c r="O14" s="98"/>
      <c r="P14" s="98"/>
      <c r="Q14" s="118"/>
      <c r="R14" s="380"/>
      <c r="S14" s="380"/>
      <c r="T14" s="380"/>
      <c r="U14" s="419"/>
      <c r="V14" s="115"/>
      <c r="Y14" s="4"/>
      <c r="Z14" s="4"/>
      <c r="AA14" s="4"/>
      <c r="AB14" s="4"/>
      <c r="AC14" s="4"/>
    </row>
    <row r="15" spans="1:29" ht="12.75" customHeight="1" thickBot="1">
      <c r="A15" s="321">
        <v>3</v>
      </c>
      <c r="B15" s="323" t="str">
        <f>VLOOKUP(A15,'пр.взв.'!B7:C38,2,FALSE)</f>
        <v>БИРЮКОВА Валентина Михайловна</v>
      </c>
      <c r="C15" s="323" t="str">
        <f>VLOOKUP(A15,'пр.взв.'!B7:E38,3,FALSE)</f>
        <v>05.04.1993, МС</v>
      </c>
      <c r="D15" s="323" t="str">
        <f>VLOOKUP(A15,'пр.взв.'!B7:E38,4,FALSE)</f>
        <v>ДВФО</v>
      </c>
      <c r="E15" s="97"/>
      <c r="F15" s="98"/>
      <c r="G15" s="98"/>
      <c r="H15" s="124"/>
      <c r="I15" s="16" t="s">
        <v>97</v>
      </c>
      <c r="J15" s="116"/>
      <c r="K15" s="116"/>
      <c r="L15" s="116"/>
      <c r="M15" s="16" t="s">
        <v>96</v>
      </c>
      <c r="N15" s="102"/>
      <c r="O15" s="98"/>
      <c r="P15" s="98"/>
      <c r="Q15" s="118"/>
      <c r="R15" s="323" t="str">
        <f>VLOOKUP(U15,'пр.взв.'!B7:C38,2,FALSE)</f>
        <v>ХАРИТОНОВА Ирина Анатольевна</v>
      </c>
      <c r="S15" s="323" t="str">
        <f>VLOOKUP(U15,'пр.взв.'!B7:E38,3,FALSE)</f>
        <v>20.11.1995, КМС</v>
      </c>
      <c r="T15" s="323" t="str">
        <f>VLOOKUP(U15,'пр.взв.'!B7:E38,4,FALSE)</f>
        <v>ЦФО</v>
      </c>
      <c r="U15" s="418">
        <v>4</v>
      </c>
      <c r="V15" s="115"/>
      <c r="Y15" s="4"/>
      <c r="Z15" s="4"/>
      <c r="AA15" s="4"/>
      <c r="AB15" s="4"/>
      <c r="AC15" s="4"/>
    </row>
    <row r="16" spans="1:29" ht="12.75" customHeight="1">
      <c r="A16" s="322"/>
      <c r="B16" s="324"/>
      <c r="C16" s="324"/>
      <c r="D16" s="324"/>
      <c r="E16" s="355">
        <v>3</v>
      </c>
      <c r="F16" s="98"/>
      <c r="G16" s="98"/>
      <c r="H16" s="124"/>
      <c r="I16" s="116"/>
      <c r="J16" s="116"/>
      <c r="K16" s="116"/>
      <c r="L16" s="116"/>
      <c r="M16" s="98"/>
      <c r="N16" s="102"/>
      <c r="O16" s="98"/>
      <c r="P16" s="98"/>
      <c r="Q16" s="355">
        <v>4</v>
      </c>
      <c r="R16" s="324"/>
      <c r="S16" s="324"/>
      <c r="T16" s="324"/>
      <c r="U16" s="416"/>
      <c r="V16" s="115"/>
      <c r="Y16" s="4"/>
      <c r="Z16" s="4"/>
      <c r="AA16" s="4"/>
      <c r="AB16" s="4"/>
      <c r="AC16" s="4"/>
    </row>
    <row r="17" spans="1:29" ht="12.75" customHeight="1" thickBot="1">
      <c r="A17" s="322">
        <v>11</v>
      </c>
      <c r="B17" s="379">
        <f>VLOOKUP(A17,'пр.взв.'!B17:C47,2,FALSE)</f>
        <v>0</v>
      </c>
      <c r="C17" s="379">
        <f>VLOOKUP(A17,'пр.взв.'!B7:E38,3,FALSE)</f>
        <v>0</v>
      </c>
      <c r="D17" s="379">
        <f>VLOOKUP(A17,'пр.взв.'!B7:F38,4,FALSE)</f>
        <v>0</v>
      </c>
      <c r="E17" s="356"/>
      <c r="F17" s="120"/>
      <c r="G17" s="98"/>
      <c r="H17" s="124"/>
      <c r="I17" s="116"/>
      <c r="J17" s="116"/>
      <c r="K17" s="116"/>
      <c r="L17" s="116"/>
      <c r="M17" s="98"/>
      <c r="N17" s="102"/>
      <c r="O17" s="98"/>
      <c r="P17" s="100"/>
      <c r="Q17" s="356"/>
      <c r="R17" s="379">
        <f>VLOOKUP(U17,'пр.взв.'!B17:E47,2,FALSE)</f>
        <v>0</v>
      </c>
      <c r="S17" s="379">
        <f>VLOOKUP(U17,'пр.взв.'!B17:E47,3,FALSE)</f>
        <v>0</v>
      </c>
      <c r="T17" s="379">
        <f>VLOOKUP(U17,'пр.взв.'!B17:E47,4,FALSE)</f>
        <v>0</v>
      </c>
      <c r="U17" s="416">
        <v>12</v>
      </c>
      <c r="V17" s="115"/>
      <c r="Y17" s="4"/>
      <c r="Z17" s="4"/>
      <c r="AA17" s="4"/>
      <c r="AB17" s="4"/>
      <c r="AC17" s="4"/>
    </row>
    <row r="18" spans="1:22" ht="12.75" customHeight="1" thickBot="1">
      <c r="A18" s="325"/>
      <c r="B18" s="380"/>
      <c r="C18" s="380"/>
      <c r="D18" s="380"/>
      <c r="E18" s="101"/>
      <c r="F18" s="121"/>
      <c r="G18" s="99">
        <v>7</v>
      </c>
      <c r="H18" s="125"/>
      <c r="I18" s="117" t="s">
        <v>30</v>
      </c>
      <c r="J18" s="116"/>
      <c r="K18" s="116"/>
      <c r="L18" s="116"/>
      <c r="M18" s="98"/>
      <c r="N18" s="103"/>
      <c r="O18" s="99">
        <v>4</v>
      </c>
      <c r="P18" s="102"/>
      <c r="Q18" s="118"/>
      <c r="R18" s="380"/>
      <c r="S18" s="380"/>
      <c r="T18" s="380"/>
      <c r="U18" s="417"/>
      <c r="V18" s="115"/>
    </row>
    <row r="19" spans="1:22" ht="12.75" customHeight="1" thickBot="1">
      <c r="A19" s="321">
        <v>7</v>
      </c>
      <c r="B19" s="323" t="str">
        <f>VLOOKUP(A19,'пр.взв.'!B19:C49,2,FALSE)</f>
        <v>КАЗАНЦЕВА Наталья Александровна</v>
      </c>
      <c r="C19" s="323" t="str">
        <f>VLOOKUP(A19,'пр.взв.'!B7:E38,3,FALSE)</f>
        <v>10.04.1981, МСМК</v>
      </c>
      <c r="D19" s="323" t="str">
        <f>VLOOKUP(A19,'пр.взв.'!B7:E38,4,FALSE)</f>
        <v>УрФО</v>
      </c>
      <c r="E19" s="97"/>
      <c r="F19" s="106"/>
      <c r="G19" s="16" t="s">
        <v>97</v>
      </c>
      <c r="H19" s="119"/>
      <c r="I19" s="118"/>
      <c r="J19" s="118"/>
      <c r="K19" s="118"/>
      <c r="L19" s="118"/>
      <c r="M19" s="118"/>
      <c r="N19" s="98"/>
      <c r="O19" s="16" t="s">
        <v>97</v>
      </c>
      <c r="P19" s="102"/>
      <c r="Q19" s="118"/>
      <c r="R19" s="323" t="str">
        <f>VLOOKUP(U19,'пр.взв.'!B19:E49,2,FALSE)</f>
        <v>АМБАРЦУМОВА Дайна Сергеевна</v>
      </c>
      <c r="S19" s="323" t="str">
        <f>VLOOKUP(U19,'пр.взв.'!B19:E49,3,FALSE)</f>
        <v>20.01.1991, МС</v>
      </c>
      <c r="T19" s="323" t="str">
        <f>VLOOKUP(U19,'пр.взв.'!B19:E49,4,FALSE)</f>
        <v>ЦФО</v>
      </c>
      <c r="U19" s="415">
        <v>8</v>
      </c>
      <c r="V19" s="115"/>
    </row>
    <row r="20" spans="1:22" ht="12.75" customHeight="1">
      <c r="A20" s="322"/>
      <c r="B20" s="324"/>
      <c r="C20" s="324"/>
      <c r="D20" s="324"/>
      <c r="E20" s="355">
        <v>7</v>
      </c>
      <c r="F20" s="107"/>
      <c r="G20" s="101"/>
      <c r="H20" s="119">
        <v>4</v>
      </c>
      <c r="I20" s="373" t="str">
        <f>VLOOKUP(H20,'пр.взв.'!B7:H38,2,FALSE)</f>
        <v>ХАРИТОНОВА Ирина Анатольевна</v>
      </c>
      <c r="J20" s="374"/>
      <c r="K20" s="374"/>
      <c r="L20" s="374"/>
      <c r="M20" s="375"/>
      <c r="N20" s="98"/>
      <c r="O20" s="98"/>
      <c r="P20" s="108"/>
      <c r="Q20" s="355">
        <v>8</v>
      </c>
      <c r="R20" s="324"/>
      <c r="S20" s="324"/>
      <c r="T20" s="324"/>
      <c r="U20" s="416"/>
      <c r="V20" s="115"/>
    </row>
    <row r="21" spans="1:22" ht="12.75" customHeight="1" thickBot="1">
      <c r="A21" s="322">
        <v>15</v>
      </c>
      <c r="B21" s="379">
        <f>VLOOKUP(A21,'пр.взв.'!B21:C51,2,FALSE)</f>
        <v>0</v>
      </c>
      <c r="C21" s="379">
        <f>VLOOKUP(A21,'пр.взв.'!B7:E38,3,FALSE)</f>
        <v>0</v>
      </c>
      <c r="D21" s="379">
        <f>VLOOKUP(A21,'пр.взв.'!B7:E38,4,FALSE)</f>
        <v>0</v>
      </c>
      <c r="E21" s="356"/>
      <c r="F21" s="101"/>
      <c r="G21" s="101"/>
      <c r="H21" s="126"/>
      <c r="I21" s="376"/>
      <c r="J21" s="377"/>
      <c r="K21" s="377"/>
      <c r="L21" s="377"/>
      <c r="M21" s="378"/>
      <c r="N21" s="98"/>
      <c r="O21" s="98"/>
      <c r="P21" s="98"/>
      <c r="Q21" s="356"/>
      <c r="R21" s="379">
        <f>VLOOKUP(U21,'пр.взв.'!B21:E51,2,FALSE)</f>
        <v>0</v>
      </c>
      <c r="S21" s="379">
        <f>VLOOKUP(U21,'пр.взв.'!B21:E51,3,FALSE)</f>
        <v>0</v>
      </c>
      <c r="T21" s="379">
        <f>VLOOKUP(U21,'пр.взв.'!B7:E38,4,FALSE)</f>
        <v>0</v>
      </c>
      <c r="U21" s="416">
        <v>16</v>
      </c>
      <c r="V21" s="115"/>
    </row>
    <row r="22" spans="1:22" ht="12.75" customHeight="1" thickBot="1">
      <c r="A22" s="325"/>
      <c r="B22" s="380"/>
      <c r="C22" s="380"/>
      <c r="D22" s="380"/>
      <c r="E22" s="101"/>
      <c r="F22" s="97"/>
      <c r="G22" s="97"/>
      <c r="H22" s="118"/>
      <c r="I22" s="118"/>
      <c r="J22" s="118"/>
      <c r="K22" s="118"/>
      <c r="L22" s="118"/>
      <c r="M22" s="118"/>
      <c r="N22" s="118"/>
      <c r="O22" s="116"/>
      <c r="P22" s="116"/>
      <c r="Q22" s="118"/>
      <c r="R22" s="380"/>
      <c r="S22" s="380"/>
      <c r="T22" s="380"/>
      <c r="U22" s="417"/>
      <c r="V22" s="115"/>
    </row>
    <row r="23" spans="1:22" ht="12.75" customHeight="1">
      <c r="A23" s="127"/>
      <c r="B23" s="127"/>
      <c r="C23" s="127"/>
      <c r="D23" s="128"/>
      <c r="E23" s="129"/>
      <c r="F23" s="129"/>
      <c r="G23" s="129"/>
      <c r="H23" s="360" t="s">
        <v>28</v>
      </c>
      <c r="I23" s="360"/>
      <c r="J23" s="360"/>
      <c r="K23" s="360"/>
      <c r="L23" s="360"/>
      <c r="M23" s="360"/>
      <c r="N23" s="360"/>
      <c r="O23" s="130"/>
      <c r="P23" s="130"/>
      <c r="Q23" s="118"/>
      <c r="R23" s="31"/>
      <c r="S23" s="31"/>
      <c r="T23" s="31"/>
      <c r="U23" s="115"/>
      <c r="V23" s="115"/>
    </row>
    <row r="24" spans="1:22" ht="12" customHeight="1" thickBot="1">
      <c r="A24" s="115"/>
      <c r="B24" s="115"/>
      <c r="C24" s="115"/>
      <c r="D24" s="60" t="s">
        <v>2</v>
      </c>
      <c r="E24" s="115"/>
      <c r="F24" s="115"/>
      <c r="G24" s="115"/>
      <c r="H24" s="115"/>
      <c r="I24" s="115"/>
      <c r="J24" s="115"/>
      <c r="K24" s="128"/>
      <c r="L24" s="128"/>
      <c r="M24" s="128"/>
      <c r="N24" s="128"/>
      <c r="O24" s="60" t="s">
        <v>3</v>
      </c>
      <c r="P24" s="128"/>
      <c r="Q24" s="128"/>
      <c r="R24" s="128"/>
      <c r="S24" s="128"/>
      <c r="T24" s="128"/>
      <c r="U24" s="61"/>
      <c r="V24" s="128"/>
    </row>
    <row r="25" spans="1:22" ht="12.75" customHeight="1">
      <c r="A25" s="131">
        <v>9</v>
      </c>
      <c r="B25" s="387" t="str">
        <f>VLOOKUP(A25,'пр.взв.'!B7:E38,2,FALSE)</f>
        <v>АЛИПОВА Олеся Константинова</v>
      </c>
      <c r="C25" s="115"/>
      <c r="D25" s="115"/>
      <c r="E25" s="115"/>
      <c r="F25" s="115"/>
      <c r="G25" s="115"/>
      <c r="H25" s="115"/>
      <c r="I25" s="132">
        <v>2</v>
      </c>
      <c r="J25" s="367" t="str">
        <f>VLOOKUP(I25,'пр.взв.'!B5:D38,2,FALSE)</f>
        <v>НИКУЛИНА Юлия Андреевна</v>
      </c>
      <c r="K25" s="368"/>
      <c r="L25" s="369"/>
      <c r="M25" s="128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1:22" ht="12.75" customHeight="1">
      <c r="A26" s="131"/>
      <c r="B26" s="389"/>
      <c r="C26" s="154">
        <v>9</v>
      </c>
      <c r="D26" s="133"/>
      <c r="E26" s="134"/>
      <c r="F26" s="134"/>
      <c r="G26" s="134"/>
      <c r="H26" s="134"/>
      <c r="I26" s="135"/>
      <c r="J26" s="370"/>
      <c r="K26" s="371"/>
      <c r="L26" s="372"/>
      <c r="M26" s="98">
        <v>2</v>
      </c>
      <c r="N26" s="133"/>
      <c r="O26" s="133"/>
      <c r="P26" s="133"/>
      <c r="Q26" s="133"/>
      <c r="R26" s="62"/>
      <c r="S26" s="133"/>
      <c r="T26" s="133"/>
      <c r="U26" s="61"/>
      <c r="V26" s="128"/>
    </row>
    <row r="27" spans="1:22" ht="12.75" customHeight="1">
      <c r="A27" s="128">
        <v>5</v>
      </c>
      <c r="B27" s="390" t="str">
        <f>VLOOKUP(A27,'пр.взв.'!B7:D38,2,FALSE)</f>
        <v>РЕШЕТНЯК Анна Петровна</v>
      </c>
      <c r="C27" s="136" t="s">
        <v>97</v>
      </c>
      <c r="D27" s="133"/>
      <c r="E27" s="137"/>
      <c r="F27" s="137"/>
      <c r="G27" s="137"/>
      <c r="H27" s="137"/>
      <c r="I27" s="111">
        <v>0</v>
      </c>
      <c r="J27" s="361" t="e">
        <f>VLOOKUP(I27,'пр.взв.'!B7:D38,2,FALSE)</f>
        <v>#N/A</v>
      </c>
      <c r="K27" s="362"/>
      <c r="L27" s="363"/>
      <c r="M27" s="136"/>
      <c r="N27" s="117"/>
      <c r="O27" s="117"/>
      <c r="P27" s="117"/>
      <c r="Q27" s="117"/>
      <c r="R27" s="133"/>
      <c r="S27" s="133"/>
      <c r="T27" s="133"/>
      <c r="U27" s="128"/>
      <c r="V27" s="128"/>
    </row>
    <row r="28" spans="1:22" ht="12.75" customHeight="1" thickBot="1">
      <c r="A28" s="128"/>
      <c r="B28" s="388"/>
      <c r="C28" s="139"/>
      <c r="D28" s="133"/>
      <c r="E28" s="117"/>
      <c r="F28" s="117"/>
      <c r="G28" s="137"/>
      <c r="H28" s="137"/>
      <c r="I28" s="111"/>
      <c r="J28" s="364"/>
      <c r="K28" s="365"/>
      <c r="L28" s="366"/>
      <c r="M28" s="139"/>
      <c r="N28" s="117"/>
      <c r="O28" s="117"/>
      <c r="P28" s="117"/>
      <c r="Q28" s="117"/>
      <c r="R28" s="133"/>
      <c r="S28" s="133"/>
      <c r="T28" s="133"/>
      <c r="U28" s="128"/>
      <c r="V28" s="128"/>
    </row>
    <row r="29" spans="1:22" ht="12.75" customHeight="1">
      <c r="A29" s="128"/>
      <c r="B29" s="140"/>
      <c r="C29" s="139"/>
      <c r="D29" s="116">
        <v>9</v>
      </c>
      <c r="E29" s="117"/>
      <c r="F29" s="117"/>
      <c r="G29" s="137"/>
      <c r="H29" s="137"/>
      <c r="I29" s="138"/>
      <c r="J29" s="126"/>
      <c r="K29" s="140"/>
      <c r="L29" s="141"/>
      <c r="M29" s="139"/>
      <c r="N29" s="142"/>
      <c r="O29" s="143">
        <v>8</v>
      </c>
      <c r="P29" s="117"/>
      <c r="Q29" s="117"/>
      <c r="R29" s="133"/>
      <c r="S29" s="133"/>
      <c r="T29" s="133"/>
      <c r="U29" s="128"/>
      <c r="V29" s="128"/>
    </row>
    <row r="30" spans="1:22" ht="12.75" customHeight="1" thickBot="1">
      <c r="A30" s="128"/>
      <c r="B30" s="144"/>
      <c r="C30" s="139"/>
      <c r="D30" s="145" t="s">
        <v>99</v>
      </c>
      <c r="E30" s="117"/>
      <c r="F30" s="115" t="s">
        <v>49</v>
      </c>
      <c r="G30" s="137"/>
      <c r="H30" s="137"/>
      <c r="I30" s="138"/>
      <c r="J30" s="126"/>
      <c r="K30" s="144"/>
      <c r="L30" s="141"/>
      <c r="M30" s="139"/>
      <c r="N30" s="117"/>
      <c r="O30" s="133" t="s">
        <v>96</v>
      </c>
      <c r="P30" s="146"/>
      <c r="Q30" s="117"/>
      <c r="R30" s="115" t="s">
        <v>49</v>
      </c>
      <c r="S30" s="133"/>
      <c r="T30" s="133"/>
      <c r="U30" s="128"/>
      <c r="V30" s="128"/>
    </row>
    <row r="31" spans="1:22" ht="13.5" thickBot="1">
      <c r="A31" s="147">
        <v>3</v>
      </c>
      <c r="B31" s="387" t="str">
        <f>VLOOKUP(A31,'пр.взв.'!B7:D38,2,FALSE)</f>
        <v>БИРЮКОВА Валентина Михайловна</v>
      </c>
      <c r="C31" s="148"/>
      <c r="D31" s="149"/>
      <c r="E31" s="119"/>
      <c r="F31" s="117"/>
      <c r="G31" s="117"/>
      <c r="H31" s="117"/>
      <c r="I31" s="119">
        <v>8</v>
      </c>
      <c r="J31" s="367" t="str">
        <f>VLOOKUP(I31,'пр.взв.'!B7:D38,2,FALSE)</f>
        <v>АМБАРЦУМОВА Дайна Сергеевна</v>
      </c>
      <c r="K31" s="368"/>
      <c r="L31" s="369"/>
      <c r="M31" s="148"/>
      <c r="N31" s="117"/>
      <c r="O31" s="117"/>
      <c r="P31" s="150"/>
      <c r="Q31" s="117"/>
      <c r="R31" s="133"/>
      <c r="S31" s="133"/>
      <c r="T31" s="133"/>
      <c r="U31" s="128"/>
      <c r="V31" s="128"/>
    </row>
    <row r="32" spans="1:22" ht="13.5" customHeight="1">
      <c r="A32" s="147"/>
      <c r="B32" s="389"/>
      <c r="C32" s="153">
        <v>3</v>
      </c>
      <c r="D32" s="149"/>
      <c r="E32" s="143">
        <v>6</v>
      </c>
      <c r="F32" s="393" t="str">
        <f>VLOOKUP(E32,'пр.взв.'!B7:D38,2,FALSE)</f>
        <v>ФИЛИППОВИЧ Анастасия Юрьевна</v>
      </c>
      <c r="G32" s="394"/>
      <c r="H32" s="395"/>
      <c r="I32" s="151"/>
      <c r="J32" s="370"/>
      <c r="K32" s="371"/>
      <c r="L32" s="372"/>
      <c r="M32" s="153">
        <v>8</v>
      </c>
      <c r="N32" s="152"/>
      <c r="O32" s="152"/>
      <c r="P32" s="150"/>
      <c r="Q32" s="143">
        <v>8</v>
      </c>
      <c r="R32" s="357" t="str">
        <f>VLOOKUP(Q32,'пр.взв.'!B7:D38,2,FALSE)</f>
        <v>АМБАРЦУМОВА Дайна Сергеевна</v>
      </c>
      <c r="S32" s="152"/>
      <c r="T32" s="152"/>
      <c r="U32" s="152"/>
      <c r="V32" s="128"/>
    </row>
    <row r="33" spans="1:22" ht="13.5" customHeight="1" thickBot="1">
      <c r="A33" s="112">
        <v>0</v>
      </c>
      <c r="B33" s="391" t="e">
        <f>VLOOKUP(A33,'пр.взв.'!B7:E38,2,FALSE)</f>
        <v>#N/A</v>
      </c>
      <c r="C33" s="14"/>
      <c r="D33" s="149"/>
      <c r="E33" s="155" t="s">
        <v>97</v>
      </c>
      <c r="F33" s="396"/>
      <c r="G33" s="397"/>
      <c r="H33" s="398"/>
      <c r="I33" s="114">
        <v>0</v>
      </c>
      <c r="J33" s="361" t="e">
        <f>VLOOKUP(I33,'пр.взв.'!B7:D38,2,FALSE)</f>
        <v>#N/A</v>
      </c>
      <c r="K33" s="362"/>
      <c r="L33" s="363"/>
      <c r="M33" s="101"/>
      <c r="N33" s="152"/>
      <c r="O33" s="152"/>
      <c r="P33" s="150"/>
      <c r="Q33" s="140" t="s">
        <v>96</v>
      </c>
      <c r="R33" s="358"/>
      <c r="S33" s="152"/>
      <c r="T33" s="152"/>
      <c r="U33" s="152"/>
      <c r="V33" s="128"/>
    </row>
    <row r="34" spans="1:22" ht="13.5" customHeight="1" thickBot="1">
      <c r="A34" s="112"/>
      <c r="B34" s="392"/>
      <c r="C34" s="133"/>
      <c r="D34" s="149"/>
      <c r="E34" s="117"/>
      <c r="F34" s="117"/>
      <c r="G34" s="117"/>
      <c r="H34" s="117"/>
      <c r="I34" s="113"/>
      <c r="J34" s="364"/>
      <c r="K34" s="365"/>
      <c r="L34" s="366"/>
      <c r="M34" s="117"/>
      <c r="N34" s="117"/>
      <c r="O34" s="117"/>
      <c r="P34" s="150"/>
      <c r="Q34" s="117"/>
      <c r="R34" s="133"/>
      <c r="S34" s="133"/>
      <c r="T34" s="133"/>
      <c r="U34" s="128"/>
      <c r="V34" s="128"/>
    </row>
    <row r="35" spans="1:22" ht="12.75">
      <c r="A35" s="128"/>
      <c r="B35" s="133"/>
      <c r="C35" s="119">
        <v>6</v>
      </c>
      <c r="D35" s="387" t="str">
        <f>VLOOKUP(C35,'пр.взв.'!B7:D38,2,FALSE)</f>
        <v>ФИЛИППОВИЧ Анастасия Юрьевна</v>
      </c>
      <c r="E35" s="117"/>
      <c r="F35" s="117"/>
      <c r="G35" s="117"/>
      <c r="H35" s="117"/>
      <c r="I35" s="119"/>
      <c r="J35" s="137"/>
      <c r="K35" s="117"/>
      <c r="L35" s="117"/>
      <c r="M35" s="119">
        <v>1</v>
      </c>
      <c r="N35" s="367" t="str">
        <f>VLOOKUP(M35,'пр.взв.'!B7:D38,2,FALSE)</f>
        <v>ЛОСЕВА Юлия Юрьевна</v>
      </c>
      <c r="O35" s="382"/>
      <c r="P35" s="383"/>
      <c r="Q35" s="117"/>
      <c r="R35" s="133"/>
      <c r="S35" s="133"/>
      <c r="T35" s="133"/>
      <c r="U35" s="128"/>
      <c r="V35" s="128"/>
    </row>
    <row r="36" spans="1:22" ht="13.5" thickBot="1">
      <c r="A36" s="115"/>
      <c r="B36" s="133"/>
      <c r="C36" s="133"/>
      <c r="D36" s="388"/>
      <c r="E36" s="117"/>
      <c r="F36" s="117"/>
      <c r="G36" s="117"/>
      <c r="H36" s="117"/>
      <c r="I36" s="117"/>
      <c r="J36" s="137"/>
      <c r="K36" s="117"/>
      <c r="L36" s="117"/>
      <c r="M36" s="117"/>
      <c r="N36" s="384"/>
      <c r="O36" s="385"/>
      <c r="P36" s="386"/>
      <c r="Q36" s="117"/>
      <c r="R36" s="133"/>
      <c r="S36" s="133"/>
      <c r="T36" s="133"/>
      <c r="U36" s="128"/>
      <c r="V36" s="128"/>
    </row>
    <row r="37" spans="1:22" ht="12.75">
      <c r="A37" s="30"/>
      <c r="B37" s="63"/>
      <c r="C37" s="63"/>
      <c r="D37" s="79"/>
      <c r="E37" s="64"/>
      <c r="F37" s="64"/>
      <c r="G37" s="64"/>
      <c r="H37" s="65"/>
      <c r="I37" s="65"/>
      <c r="J37" s="65"/>
      <c r="K37" s="64"/>
      <c r="L37" s="64"/>
      <c r="M37" s="64"/>
      <c r="N37" s="64"/>
      <c r="O37" s="64"/>
      <c r="P37" s="64"/>
      <c r="Q37" s="64"/>
      <c r="R37" s="63"/>
      <c r="S37" s="63"/>
      <c r="T37" s="63"/>
      <c r="U37" s="63"/>
      <c r="V37" s="63"/>
    </row>
    <row r="38" spans="1:22" ht="15.75">
      <c r="A38" s="381" t="str">
        <f>HYPERLINK('[1]реквизиты'!$A$6)</f>
        <v>Гл. судья, судья МК</v>
      </c>
      <c r="B38" s="381"/>
      <c r="C38" s="381"/>
      <c r="E38" s="71"/>
      <c r="F38" s="72"/>
      <c r="J38" s="73" t="str">
        <f>'[1]реквизиты'!$G$7</f>
        <v>Бабоян Р.М.</v>
      </c>
      <c r="K38" s="5"/>
      <c r="N38" s="66"/>
      <c r="O38" s="74" t="str">
        <f>'[1]реквизиты'!$G$8</f>
        <v>/г. Армавир/</v>
      </c>
      <c r="P38" s="66"/>
      <c r="Q38" s="66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6"/>
      <c r="F39" s="66"/>
      <c r="G39" s="66"/>
      <c r="H39" s="66"/>
      <c r="I39" s="66"/>
      <c r="J39" s="67"/>
      <c r="K39" s="67"/>
      <c r="L39" s="67"/>
      <c r="M39" s="67"/>
      <c r="N39" s="67"/>
      <c r="O39" s="67"/>
      <c r="P39" s="67"/>
      <c r="Q39" s="67"/>
    </row>
    <row r="40" spans="1:16" ht="15.75">
      <c r="A40" s="80" t="str">
        <f>HYPERLINK('[1]реквизиты'!$A$8)</f>
        <v>Гл. секретарь, судья ВК</v>
      </c>
      <c r="B40" s="81"/>
      <c r="C40" s="82"/>
      <c r="D40" s="75"/>
      <c r="E40" s="75"/>
      <c r="F40" s="4"/>
      <c r="G40" s="4"/>
      <c r="H40" s="4"/>
      <c r="I40" s="4"/>
      <c r="J40" s="73" t="str">
        <f>HYPERLINK('[1]реквизиты'!$G$9)</f>
        <v>Дроков А.Н.</v>
      </c>
      <c r="K40" s="66"/>
      <c r="L40" s="66"/>
      <c r="M40" s="66"/>
      <c r="O40" s="74" t="str">
        <f>'[1]реквизиты'!$G$10</f>
        <v>/г. Москва/</v>
      </c>
      <c r="P40" s="67"/>
    </row>
    <row r="41" spans="4:20" ht="15">
      <c r="D41" s="72"/>
      <c r="E41" s="72"/>
      <c r="F41" s="72"/>
      <c r="G41" s="75"/>
      <c r="H41" s="75"/>
      <c r="I41" s="4"/>
      <c r="J41" s="4"/>
      <c r="K41" s="4"/>
      <c r="L41" s="4"/>
      <c r="M41" s="66"/>
      <c r="N41" s="66"/>
      <c r="O41" s="66"/>
      <c r="P41" s="66"/>
      <c r="Q41" s="4"/>
      <c r="R41" s="5"/>
      <c r="S41" s="67"/>
      <c r="T41" s="67"/>
    </row>
    <row r="42" spans="4:20" ht="15">
      <c r="D42" s="71"/>
      <c r="E42" s="71"/>
      <c r="F42" s="72"/>
      <c r="G42" s="75"/>
      <c r="H42" s="75"/>
      <c r="I42" s="4"/>
      <c r="J42" s="4"/>
      <c r="K42" s="4"/>
      <c r="L42" s="4"/>
      <c r="M42" s="66"/>
      <c r="N42" s="66"/>
      <c r="O42" s="66"/>
      <c r="P42" s="66"/>
      <c r="Q42" s="75"/>
      <c r="R42" s="5"/>
      <c r="S42" s="67"/>
      <c r="T42" s="67"/>
    </row>
    <row r="43" spans="10:20" ht="12.75">
      <c r="J43" s="4"/>
      <c r="K43" s="4"/>
      <c r="L43" s="4"/>
      <c r="M43" s="4"/>
      <c r="N43" s="4"/>
      <c r="O43" s="4"/>
      <c r="P43" s="4"/>
      <c r="Q43" s="4"/>
      <c r="S43" s="67"/>
      <c r="T43" s="67"/>
    </row>
    <row r="44" spans="2:18" ht="15">
      <c r="B44" s="52">
        <f>HYPERLINK('[1]реквизиты'!$A$22)</f>
      </c>
      <c r="C44" s="51"/>
      <c r="D44" s="71"/>
      <c r="E44" s="71"/>
      <c r="F44" s="71"/>
      <c r="G44" s="5"/>
      <c r="H44" s="5"/>
      <c r="M44" s="54">
        <f>HYPERLINK('[1]реквизиты'!$G$23)</f>
      </c>
      <c r="O44" s="67"/>
      <c r="P44" s="67"/>
      <c r="R44" s="5"/>
    </row>
    <row r="45" spans="5:17" ht="12.75"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6">
    <mergeCell ref="A1:U1"/>
    <mergeCell ref="A2:U2"/>
    <mergeCell ref="A15:A16"/>
    <mergeCell ref="B15:B16"/>
    <mergeCell ref="C15:C16"/>
    <mergeCell ref="A11:A12"/>
    <mergeCell ref="B11:B12"/>
    <mergeCell ref="C11:C12"/>
    <mergeCell ref="F14:G14"/>
    <mergeCell ref="D13:D14"/>
    <mergeCell ref="U7:U8"/>
    <mergeCell ref="U9:U10"/>
    <mergeCell ref="U11:U12"/>
    <mergeCell ref="U13:U14"/>
    <mergeCell ref="U15:U16"/>
    <mergeCell ref="U17:U18"/>
    <mergeCell ref="B19:B20"/>
    <mergeCell ref="C19:C20"/>
    <mergeCell ref="D19:D20"/>
    <mergeCell ref="D21:D22"/>
    <mergeCell ref="U19:U20"/>
    <mergeCell ref="U21:U22"/>
    <mergeCell ref="R19:R20"/>
    <mergeCell ref="R21:R22"/>
    <mergeCell ref="R11:R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6:B6"/>
    <mergeCell ref="B7:B8"/>
    <mergeCell ref="C7:C8"/>
    <mergeCell ref="A7:A8"/>
    <mergeCell ref="A9:A10"/>
    <mergeCell ref="B9:B10"/>
    <mergeCell ref="C9:C10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E12:E13"/>
    <mergeCell ref="T13:T14"/>
    <mergeCell ref="T21:T22"/>
    <mergeCell ref="T19:T20"/>
    <mergeCell ref="S21:S22"/>
    <mergeCell ref="S19:S20"/>
    <mergeCell ref="S17:S18"/>
    <mergeCell ref="S15:S16"/>
    <mergeCell ref="T15:T16"/>
    <mergeCell ref="T17:T18"/>
    <mergeCell ref="S13:S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R32:R33"/>
    <mergeCell ref="J12:L12"/>
    <mergeCell ref="H23:N23"/>
    <mergeCell ref="J27:L28"/>
    <mergeCell ref="J31:L32"/>
    <mergeCell ref="J33:L34"/>
    <mergeCell ref="R15:R16"/>
    <mergeCell ref="I20:M21"/>
    <mergeCell ref="R17:R18"/>
    <mergeCell ref="R13:R14"/>
    <mergeCell ref="E16:E17"/>
    <mergeCell ref="E20:E21"/>
    <mergeCell ref="Q8:Q9"/>
    <mergeCell ref="Q12:Q13"/>
    <mergeCell ref="Q16:Q17"/>
    <mergeCell ref="Q20:Q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2014-10-03T14:15:08Z</cp:lastPrinted>
  <dcterms:created xsi:type="dcterms:W3CDTF">1996-10-08T23:32:33Z</dcterms:created>
  <dcterms:modified xsi:type="dcterms:W3CDTF">2014-10-04T11:43:33Z</dcterms:modified>
  <cp:category/>
  <cp:version/>
  <cp:contentType/>
  <cp:contentStatus/>
</cp:coreProperties>
</file>