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6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<sst xmlns="http://schemas.openxmlformats.org/spreadsheetml/2006/main" count="205" uniqueCount="88">
  <si>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</si>
  <si>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</si>
  <si>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</si>
  <si>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</si>
  <si>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</si>
  <si>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</si>
  <si>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</si>
  <si>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</si>
  <si>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</si>
  <si>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</si>
  <si>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</si>
  <si>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</si>
  <si>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</si>
  <si>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</si>
  <si>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</si>
  <si>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</si>
  <si>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</si>
  <si>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</si>
  <si>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</si>
  <si>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</si>
  <si>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</si>
  <si>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</si>
  <si>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</si>
  <si>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</si>
  <si>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</si>
  <si>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</si>
  <si>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</si>
  <si>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</si>
  <si>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</si>
  <si>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</si>
  <si>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</si>
  <si>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</si>
  <si>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</si>
  <si>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</si>
  <si>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</si>
  <si>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</si>
  <si>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</si>
  <si>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</si>
  <si>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</si>
  <si>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</si>
  <si>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</si>
  <si>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</si>
  <si>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</si>
  <si>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</si>
  <si>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</si>
  <si>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</si>
  <si>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</si>
  <si>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</si>
  <si>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</si>
  <si>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</si>
  <si>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Тренер победителя:</t>
  </si>
  <si>
    <t>АЛИСКЕРОВ Икрам Сабирович</t>
  </si>
  <si>
    <t>07.12.1992  МС</t>
  </si>
  <si>
    <t>ПФО</t>
  </si>
  <si>
    <t>Нижегородская обл. Кстово ПР</t>
  </si>
  <si>
    <t>Эмиргенов Э.В.                 Фролов И.М.</t>
  </si>
  <si>
    <t>ХАЛИТОВ Денис Сайдуллаевич</t>
  </si>
  <si>
    <t>17.06.1985 КМС</t>
  </si>
  <si>
    <t>СФО</t>
  </si>
  <si>
    <t xml:space="preserve">Красноярский край Красноярск </t>
  </si>
  <si>
    <t xml:space="preserve">Гутов В.Г.                      Знаменский Г.Е.                </t>
  </si>
  <si>
    <t>КОПЫЛОВ Роман Юрьевич</t>
  </si>
  <si>
    <t>04.05.1992 КМС</t>
  </si>
  <si>
    <t>Новосибирская обл. Новосибирск ,Д.</t>
  </si>
  <si>
    <t>Кулеш М.В. Кулеш П.В.</t>
  </si>
  <si>
    <t>КИРИЧЕНКО Максим Александрович</t>
  </si>
  <si>
    <t>06.10.1982 КМС</t>
  </si>
  <si>
    <t>ДВФО</t>
  </si>
  <si>
    <t>Хабаровский край  Советская Гавань ,ПР</t>
  </si>
  <si>
    <t>Ефимов Д.И.</t>
  </si>
  <si>
    <t>ДАНИЯЛОВ Ризван Абдуллаханович</t>
  </si>
  <si>
    <t>29.12.1984    МС</t>
  </si>
  <si>
    <t>МОС</t>
  </si>
  <si>
    <t>Москва Самбо 70</t>
  </si>
  <si>
    <t>Ганчук Ю.Е.                  Елесин Н.А.</t>
  </si>
  <si>
    <t>БАРДИН Сергей Евгеньевич</t>
  </si>
  <si>
    <t>02.07.1990  МС</t>
  </si>
  <si>
    <t>Нижегородская обл. Кстово  ВВ МВД</t>
  </si>
  <si>
    <t>Мартьянов В.А.                     Азизов З.М.</t>
  </si>
  <si>
    <t>АБРАМОВ Иван Владимирович</t>
  </si>
  <si>
    <t>25.04.1990  МС</t>
  </si>
  <si>
    <t>Самарская обл.  Самара ПР</t>
  </si>
  <si>
    <t>Коновалов А.П.</t>
  </si>
  <si>
    <t>в.к.90кг</t>
  </si>
  <si>
    <t xml:space="preserve"> (1Круг)</t>
  </si>
  <si>
    <t xml:space="preserve"> ( 1Круг)</t>
  </si>
  <si>
    <t>4\0</t>
  </si>
  <si>
    <t>Гл.секретарь ,судья ВК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</si>
</sst>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9" xfId="0" applyNumberForma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7" fillId="0" borderId="0" xfId="42" applyFont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2" fillId="24" borderId="28" xfId="42" applyFont="1" applyFill="1" applyBorder="1" applyAlignment="1" applyProtection="1">
      <alignment horizontal="center" vertical="center" wrapText="1"/>
      <protection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50" xfId="42" applyFont="1" applyFill="1" applyBorder="1" applyAlignment="1" applyProtection="1">
      <alignment horizontal="center" vertical="center" wrapText="1"/>
      <protection/>
    </xf>
    <xf numFmtId="0" fontId="4" fillId="0" borderId="42" xfId="42" applyFont="1" applyFill="1" applyBorder="1" applyAlignment="1" applyProtection="1">
      <alignment horizontal="center" vertical="center" wrapText="1"/>
      <protection/>
    </xf>
    <xf numFmtId="0" fontId="4" fillId="0" borderId="41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0" fontId="4" fillId="17" borderId="51" xfId="0" applyFont="1" applyFill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4" fillId="0" borderId="52" xfId="42" applyFont="1" applyFill="1" applyBorder="1" applyAlignment="1" applyProtection="1">
      <alignment horizontal="left" vertical="center" wrapText="1"/>
      <protection/>
    </xf>
    <xf numFmtId="0" fontId="4" fillId="0" borderId="53" xfId="42" applyFont="1" applyFill="1" applyBorder="1" applyAlignment="1" applyProtection="1">
      <alignment horizontal="left" vertical="center" wrapText="1"/>
      <protection/>
    </xf>
    <xf numFmtId="0" fontId="4" fillId="25" borderId="51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49" fontId="0" fillId="0" borderId="51" xfId="42" applyNumberFormat="1" applyFont="1" applyBorder="1" applyAlignment="1" applyProtection="1">
      <alignment horizontal="center" vertical="center" wrapText="1"/>
      <protection/>
    </xf>
    <xf numFmtId="0" fontId="4" fillId="0" borderId="51" xfId="42" applyFont="1" applyFill="1" applyBorder="1" applyAlignment="1" applyProtection="1">
      <alignment horizontal="left" vertical="center" wrapText="1"/>
      <protection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vertical="center" wrapText="1"/>
    </xf>
    <xf numFmtId="0" fontId="4" fillId="0" borderId="19" xfId="0" applyNumberFormat="1" applyFont="1" applyBorder="1" applyAlignment="1">
      <alignment vertical="center" wrapText="1"/>
    </xf>
    <xf numFmtId="0" fontId="4" fillId="0" borderId="51" xfId="0" applyNumberFormat="1" applyFont="1" applyBorder="1" applyAlignment="1">
      <alignment horizontal="left" vertical="center" wrapText="1"/>
    </xf>
    <xf numFmtId="0" fontId="0" fillId="0" borderId="51" xfId="0" applyNumberFormat="1" applyFont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0" fillId="0" borderId="51" xfId="0" applyFont="1" applyBorder="1" applyAlignment="1">
      <alignment/>
    </xf>
    <xf numFmtId="0" fontId="4" fillId="0" borderId="51" xfId="0" applyNumberFormat="1" applyFont="1" applyBorder="1" applyAlignment="1">
      <alignment horizontal="center" vertical="center" wrapText="1"/>
    </xf>
    <xf numFmtId="0" fontId="15" fillId="0" borderId="51" xfId="0" applyNumberFormat="1" applyFon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vertical="center" wrapText="1"/>
    </xf>
    <xf numFmtId="0" fontId="15" fillId="0" borderId="51" xfId="0" applyFont="1" applyBorder="1" applyAlignment="1">
      <alignment horizontal="center" vertical="center" wrapText="1"/>
    </xf>
    <xf numFmtId="14" fontId="4" fillId="0" borderId="51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27" fillId="0" borderId="35" xfId="0" applyNumberFormat="1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49" fontId="27" fillId="0" borderId="60" xfId="0" applyNumberFormat="1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6" fillId="0" borderId="51" xfId="0" applyFont="1" applyBorder="1" applyAlignment="1">
      <alignment horizontal="left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6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6" fillId="0" borderId="57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0" fillId="0" borderId="53" xfId="42" applyFont="1" applyBorder="1" applyAlignment="1" applyProtection="1">
      <alignment horizontal="left" vertical="center" wrapText="1"/>
      <protection/>
    </xf>
    <xf numFmtId="0" fontId="0" fillId="0" borderId="52" xfId="42" applyFont="1" applyBorder="1" applyAlignment="1" applyProtection="1">
      <alignment horizontal="left" vertical="center" wrapText="1"/>
      <protection/>
    </xf>
    <xf numFmtId="0" fontId="0" fillId="0" borderId="35" xfId="42" applyFont="1" applyBorder="1" applyAlignment="1" applyProtection="1">
      <alignment horizontal="left" vertical="center" wrapText="1"/>
      <protection/>
    </xf>
    <xf numFmtId="0" fontId="0" fillId="0" borderId="34" xfId="42" applyFont="1" applyBorder="1" applyAlignment="1" applyProtection="1">
      <alignment horizontal="center" vertical="center" wrapText="1"/>
      <protection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48" fillId="0" borderId="52" xfId="42" applyFont="1" applyBorder="1" applyAlignment="1" applyProtection="1">
      <alignment horizontal="left" vertical="center" wrapText="1"/>
      <protection/>
    </xf>
    <xf numFmtId="0" fontId="48" fillId="0" borderId="53" xfId="42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center" vertical="center" wrapText="1"/>
    </xf>
    <xf numFmtId="0" fontId="48" fillId="0" borderId="52" xfId="42" applyFont="1" applyBorder="1" applyAlignment="1" applyProtection="1">
      <alignment horizontal="center" vertical="center" wrapText="1"/>
      <protection/>
    </xf>
    <xf numFmtId="0" fontId="48" fillId="0" borderId="53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49" fontId="25" fillId="0" borderId="53" xfId="0" applyNumberFormat="1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49" fontId="24" fillId="0" borderId="52" xfId="0" applyNumberFormat="1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5" fillId="0" borderId="56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4" fillId="0" borderId="45" xfId="42" applyFont="1" applyBorder="1" applyAlignment="1" applyProtection="1">
      <alignment horizontal="left" vertical="center" wrapText="1"/>
      <protection/>
    </xf>
    <xf numFmtId="0" fontId="4" fillId="0" borderId="48" xfId="0" applyFont="1" applyBorder="1" applyAlignment="1">
      <alignment horizontal="left" vertical="center" wrapText="1"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>
      <alignment horizontal="center" vertical="center" wrapText="1"/>
    </xf>
    <xf numFmtId="0" fontId="3" fillId="0" borderId="63" xfId="42" applyFont="1" applyBorder="1" applyAlignment="1" applyProtection="1">
      <alignment horizontal="center" vertical="center" wrapText="1"/>
      <protection/>
    </xf>
    <xf numFmtId="0" fontId="3" fillId="0" borderId="38" xfId="42" applyFont="1" applyBorder="1" applyAlignment="1" applyProtection="1">
      <alignment horizontal="center" vertical="center" wrapText="1"/>
      <protection/>
    </xf>
    <xf numFmtId="0" fontId="3" fillId="0" borderId="64" xfId="42" applyFont="1" applyBorder="1" applyAlignment="1" applyProtection="1">
      <alignment horizontal="center" vertical="center" wrapText="1"/>
      <protection/>
    </xf>
    <xf numFmtId="0" fontId="1" fillId="0" borderId="6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2" fillId="0" borderId="55" xfId="42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4" xfId="0" applyFont="1" applyBorder="1" applyAlignment="1">
      <alignment horizontal="center" vertical="center" wrapText="1"/>
    </xf>
    <xf numFmtId="0" fontId="12" fillId="24" borderId="29" xfId="42" applyFont="1" applyFill="1" applyBorder="1" applyAlignment="1" applyProtection="1">
      <alignment horizontal="center" vertical="center" wrapText="1"/>
      <protection/>
    </xf>
    <xf numFmtId="0" fontId="12" fillId="24" borderId="30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25" borderId="28" xfId="42" applyFont="1" applyFill="1" applyBorder="1" applyAlignment="1" applyProtection="1">
      <alignment horizontal="center" vertical="center"/>
      <protection/>
    </xf>
    <xf numFmtId="0" fontId="20" fillId="25" borderId="29" xfId="42" applyFont="1" applyFill="1" applyBorder="1" applyAlignment="1" applyProtection="1">
      <alignment horizontal="center" vertical="center"/>
      <protection/>
    </xf>
    <xf numFmtId="0" fontId="20" fillId="25" borderId="30" xfId="42" applyFont="1" applyFill="1" applyBorder="1" applyAlignment="1" applyProtection="1">
      <alignment horizontal="center" vertical="center"/>
      <protection/>
    </xf>
    <xf numFmtId="0" fontId="21" fillId="17" borderId="63" xfId="0" applyFont="1" applyFill="1" applyBorder="1" applyAlignment="1">
      <alignment horizontal="center" vertical="center"/>
    </xf>
    <xf numFmtId="0" fontId="21" fillId="17" borderId="69" xfId="0" applyFont="1" applyFill="1" applyBorder="1" applyAlignment="1">
      <alignment horizontal="center" vertical="center"/>
    </xf>
    <xf numFmtId="0" fontId="21" fillId="17" borderId="54" xfId="0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21" fillId="26" borderId="63" xfId="0" applyFont="1" applyFill="1" applyBorder="1" applyAlignment="1">
      <alignment horizontal="center" vertical="center"/>
    </xf>
    <xf numFmtId="0" fontId="21" fillId="26" borderId="69" xfId="0" applyFont="1" applyFill="1" applyBorder="1" applyAlignment="1">
      <alignment horizontal="center" vertical="center"/>
    </xf>
    <xf numFmtId="0" fontId="21" fillId="26" borderId="54" xfId="0" applyFont="1" applyFill="1" applyBorder="1" applyAlignment="1">
      <alignment horizontal="center" vertical="center"/>
    </xf>
    <xf numFmtId="0" fontId="21" fillId="25" borderId="63" xfId="0" applyFont="1" applyFill="1" applyBorder="1" applyAlignment="1">
      <alignment horizontal="center" vertical="center"/>
    </xf>
    <xf numFmtId="0" fontId="21" fillId="25" borderId="69" xfId="0" applyFont="1" applyFill="1" applyBorder="1" applyAlignment="1">
      <alignment horizontal="center" vertical="center"/>
    </xf>
    <xf numFmtId="0" fontId="21" fillId="25" borderId="54" xfId="0" applyFont="1" applyFill="1" applyBorder="1" applyAlignment="1">
      <alignment horizontal="center" vertical="center"/>
    </xf>
    <xf numFmtId="0" fontId="4" fillId="0" borderId="63" xfId="42" applyFont="1" applyBorder="1" applyAlignment="1" applyProtection="1">
      <alignment horizontal="center" vertical="center" wrapText="1"/>
      <protection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70" xfId="42" applyFont="1" applyBorder="1" applyAlignment="1" applyProtection="1">
      <alignment horizontal="center" vertical="center" wrapText="1"/>
      <protection/>
    </xf>
    <xf numFmtId="0" fontId="46" fillId="0" borderId="71" xfId="42" applyFont="1" applyBorder="1" applyAlignment="1" applyProtection="1">
      <alignment horizontal="center" vertical="center" wrapText="1"/>
      <protection/>
    </xf>
    <xf numFmtId="0" fontId="46" fillId="0" borderId="72" xfId="42" applyFont="1" applyBorder="1" applyAlignment="1" applyProtection="1">
      <alignment horizontal="center" vertical="center" wrapText="1"/>
      <protection/>
    </xf>
    <xf numFmtId="0" fontId="46" fillId="0" borderId="54" xfId="42" applyFont="1" applyBorder="1" applyAlignment="1" applyProtection="1">
      <alignment horizontal="center" vertical="center" wrapText="1"/>
      <protection/>
    </xf>
    <xf numFmtId="0" fontId="46" fillId="0" borderId="5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8" xfId="42" applyFont="1" applyBorder="1" applyAlignment="1" applyProtection="1">
      <alignment horizontal="center" vertical="center"/>
      <protection/>
    </xf>
    <xf numFmtId="0" fontId="1" fillId="0" borderId="29" xfId="42" applyFont="1" applyBorder="1" applyAlignment="1" applyProtection="1">
      <alignment horizontal="center" vertical="center"/>
      <protection/>
    </xf>
    <xf numFmtId="0" fontId="1" fillId="0" borderId="30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" fillId="24" borderId="28" xfId="42" applyFont="1" applyFill="1" applyBorder="1" applyAlignment="1" applyProtection="1">
      <alignment horizontal="center" vertical="center" wrapText="1"/>
      <protection/>
    </xf>
    <xf numFmtId="0" fontId="1" fillId="24" borderId="29" xfId="42" applyFont="1" applyFill="1" applyBorder="1" applyAlignment="1" applyProtection="1">
      <alignment horizontal="center" vertical="center" wrapText="1"/>
      <protection/>
    </xf>
    <xf numFmtId="0" fontId="1" fillId="24" borderId="30" xfId="42" applyFont="1" applyFill="1" applyBorder="1" applyAlignment="1" applyProtection="1">
      <alignment horizontal="center" vertical="center" wrapText="1"/>
      <protection/>
    </xf>
    <xf numFmtId="0" fontId="46" fillId="0" borderId="45" xfId="42" applyFont="1" applyBorder="1" applyAlignment="1" applyProtection="1">
      <alignment horizontal="left" vertical="center" wrapText="1"/>
      <protection/>
    </xf>
    <xf numFmtId="0" fontId="46" fillId="0" borderId="48" xfId="0" applyFont="1" applyBorder="1" applyAlignment="1">
      <alignment horizontal="left" vertical="center" wrapText="1"/>
    </xf>
    <xf numFmtId="0" fontId="17" fillId="0" borderId="73" xfId="0" applyNumberFormat="1" applyFont="1" applyBorder="1" applyAlignment="1">
      <alignment horizontal="center" vertical="center" wrapText="1"/>
    </xf>
    <xf numFmtId="0" fontId="17" fillId="0" borderId="74" xfId="0" applyNumberFormat="1" applyFont="1" applyBorder="1" applyAlignment="1">
      <alignment horizontal="center" vertical="center" wrapText="1"/>
    </xf>
    <xf numFmtId="0" fontId="17" fillId="0" borderId="75" xfId="0" applyNumberFormat="1" applyFont="1" applyBorder="1" applyAlignment="1">
      <alignment horizontal="center" vertical="center" wrapText="1"/>
    </xf>
    <xf numFmtId="0" fontId="17" fillId="0" borderId="76" xfId="0" applyNumberFormat="1" applyFont="1" applyBorder="1" applyAlignment="1">
      <alignment horizontal="center" vertical="center" wrapText="1"/>
    </xf>
    <xf numFmtId="0" fontId="17" fillId="0" borderId="77" xfId="0" applyNumberFormat="1" applyFont="1" applyBorder="1" applyAlignment="1">
      <alignment horizontal="center" vertical="center" wrapText="1"/>
    </xf>
    <xf numFmtId="0" fontId="17" fillId="0" borderId="7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6" fillId="0" borderId="45" xfId="42" applyFont="1" applyBorder="1" applyAlignment="1" applyProtection="1">
      <alignment horizontal="center" vertical="center" wrapText="1"/>
      <protection/>
    </xf>
    <xf numFmtId="0" fontId="46" fillId="0" borderId="48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10" fillId="0" borderId="84" xfId="0" applyNumberFormat="1" applyFont="1" applyBorder="1" applyAlignment="1">
      <alignment horizontal="center" vertical="center" wrapText="1"/>
    </xf>
    <xf numFmtId="0" fontId="11" fillId="0" borderId="85" xfId="42" applyFont="1" applyBorder="1" applyAlignment="1" applyProtection="1">
      <alignment horizontal="center" vertical="center" wrapText="1"/>
      <protection/>
    </xf>
    <xf numFmtId="0" fontId="11" fillId="0" borderId="86" xfId="42" applyFont="1" applyBorder="1" applyAlignment="1" applyProtection="1">
      <alignment horizontal="center" vertical="center" wrapText="1"/>
      <protection/>
    </xf>
    <xf numFmtId="0" fontId="11" fillId="0" borderId="87" xfId="42" applyFont="1" applyBorder="1" applyAlignment="1" applyProtection="1">
      <alignment horizontal="center" vertical="center" wrapText="1"/>
      <protection/>
    </xf>
    <xf numFmtId="0" fontId="11" fillId="0" borderId="88" xfId="42" applyFont="1" applyBorder="1" applyAlignment="1" applyProtection="1">
      <alignment horizontal="center" vertical="center" wrapText="1"/>
      <protection/>
    </xf>
    <xf numFmtId="0" fontId="11" fillId="0" borderId="89" xfId="42" applyFont="1" applyBorder="1" applyAlignment="1" applyProtection="1">
      <alignment horizontal="center" vertical="center" wrapText="1"/>
      <protection/>
    </xf>
    <xf numFmtId="0" fontId="11" fillId="0" borderId="90" xfId="42" applyFont="1" applyBorder="1" applyAlignment="1" applyProtection="1">
      <alignment horizontal="center" vertical="center" wrapText="1"/>
      <protection/>
    </xf>
    <xf numFmtId="0" fontId="4" fillId="0" borderId="63" xfId="42" applyFont="1" applyBorder="1" applyAlignment="1" applyProtection="1">
      <alignment horizontal="left" vertical="center" wrapText="1"/>
      <protection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55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46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  <xf numFmtId="0" fontId="46" fillId="0" borderId="27" xfId="0" applyNumberFormat="1" applyFont="1" applyBorder="1" applyAlignment="1">
      <alignment horizontal="center" vertical="center" wrapText="1"/>
    </xf>
    <xf numFmtId="0" fontId="46" fillId="0" borderId="53" xfId="0" applyNumberFormat="1" applyFont="1" applyBorder="1" applyAlignment="1">
      <alignment horizontal="center" vertical="center" wrapText="1"/>
    </xf>
    <xf numFmtId="0" fontId="46" fillId="0" borderId="52" xfId="0" applyNumberFormat="1" applyFont="1" applyBorder="1" applyAlignment="1">
      <alignment horizontal="center" vertical="center" wrapText="1"/>
    </xf>
    <xf numFmtId="0" fontId="46" fillId="0" borderId="3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8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</v>
          </cell>
        </row>
        <row r="3">
          <cell r="A3" t="str">
            <v>01-05 октября 2015года г.Кстово</v>
          </cell>
        </row>
        <row r="7">
          <cell r="G7" t="str">
            <v>Бабоян Р.М.</v>
          </cell>
        </row>
        <row r="8"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полуфинал"/>
      <sheetName val="Стартовый"/>
      <sheetName val="наградной лист"/>
      <sheetName val="пр.хода"/>
    </sheetNames>
    <sheetDataSet>
      <sheetData sheetId="6">
        <row r="42">
          <cell r="A42" t="str">
            <v>Гл. секретарь, судья ВК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9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05" t="s">
        <v>28</v>
      </c>
      <c r="B1" s="105"/>
      <c r="C1" s="105"/>
      <c r="D1" s="105"/>
      <c r="E1" s="105"/>
      <c r="F1" s="105"/>
      <c r="G1" s="105"/>
      <c r="H1" s="105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106" t="s">
        <v>25</v>
      </c>
      <c r="B2" s="107"/>
      <c r="C2" s="107"/>
      <c r="D2" s="107"/>
      <c r="E2" s="107"/>
      <c r="F2" s="107"/>
      <c r="G2" s="107"/>
      <c r="H2" s="107"/>
    </row>
    <row r="3" spans="1:8" ht="31.5" customHeight="1" thickBot="1">
      <c r="A3" s="108" t="str">
        <f>'пр.хода'!C3</f>
        <v>КУБОК РОССИИ ПО БОЕВОМУ САМБО</v>
      </c>
      <c r="B3" s="109"/>
      <c r="C3" s="109"/>
      <c r="D3" s="109"/>
      <c r="E3" s="109"/>
      <c r="F3" s="109"/>
      <c r="G3" s="109"/>
      <c r="H3" s="110"/>
    </row>
    <row r="4" spans="1:8" ht="21.75" customHeight="1">
      <c r="A4" s="121" t="str">
        <f>'пр.хода'!C4</f>
        <v>01-05 октября 2015года г.Кстово</v>
      </c>
      <c r="B4" s="121"/>
      <c r="C4" s="121"/>
      <c r="D4" s="121"/>
      <c r="E4" s="121"/>
      <c r="F4" s="121"/>
      <c r="G4" s="121"/>
      <c r="H4" s="121"/>
    </row>
    <row r="5" spans="4:6" ht="20.25" customHeight="1" thickBot="1">
      <c r="D5" s="122" t="str">
        <f>HYPERLINK('пр.взв.'!D4)</f>
        <v>в.к.90кг</v>
      </c>
      <c r="E5" s="122"/>
      <c r="F5" s="122"/>
    </row>
    <row r="6" spans="1:8" ht="12.75" customHeight="1">
      <c r="A6" s="123" t="s">
        <v>11</v>
      </c>
      <c r="B6" s="125" t="s">
        <v>5</v>
      </c>
      <c r="C6" s="127" t="s">
        <v>6</v>
      </c>
      <c r="D6" s="129" t="s">
        <v>7</v>
      </c>
      <c r="E6" s="131" t="s">
        <v>8</v>
      </c>
      <c r="F6" s="129"/>
      <c r="G6" s="117" t="s">
        <v>10</v>
      </c>
      <c r="H6" s="114" t="s">
        <v>9</v>
      </c>
    </row>
    <row r="7" spans="1:8" ht="13.5" thickBot="1">
      <c r="A7" s="124"/>
      <c r="B7" s="126"/>
      <c r="C7" s="128"/>
      <c r="D7" s="130"/>
      <c r="E7" s="132"/>
      <c r="F7" s="130"/>
      <c r="G7" s="118"/>
      <c r="H7" s="115"/>
    </row>
    <row r="8" spans="1:8" ht="12.75" customHeight="1">
      <c r="A8" s="139">
        <v>1</v>
      </c>
      <c r="B8" s="140">
        <f>'пр.хода'!H9</f>
        <v>3</v>
      </c>
      <c r="C8" s="141" t="str">
        <f>VLOOKUP(B8,'пр.взв.'!B7:H22,2,FALSE)</f>
        <v>КОПЫЛОВ Роман Юрьевич</v>
      </c>
      <c r="D8" s="142" t="str">
        <f>VLOOKUP(B8,'пр.взв.'!B7:H22,3,FALSE)</f>
        <v>04.05.1992 КМС</v>
      </c>
      <c r="E8" s="151" t="str">
        <f>VLOOKUP(B8,'пр.взв.'!B7:H22,4,FALSE)</f>
        <v>СФО</v>
      </c>
      <c r="F8" s="119" t="str">
        <f>VLOOKUP(B8,'пр.взв.'!B7:H22,5,FALSE)</f>
        <v>Новосибирская обл. Новосибирск ,Д.</v>
      </c>
      <c r="G8" s="366">
        <f>VLOOKUP(B8,'пр.взв.'!B7:H22,6,FALSE)</f>
        <v>0</v>
      </c>
      <c r="H8" s="116" t="str">
        <f>VLOOKUP(B8,'пр.взв.'!B7:H22,7,FALSE)</f>
        <v>Кулеш М.В. Кулеш П.В.</v>
      </c>
    </row>
    <row r="9" spans="1:8" ht="12.75">
      <c r="A9" s="133"/>
      <c r="B9" s="134"/>
      <c r="C9" s="136"/>
      <c r="D9" s="138"/>
      <c r="E9" s="152"/>
      <c r="F9" s="120"/>
      <c r="G9" s="367"/>
      <c r="H9" s="112"/>
    </row>
    <row r="10" spans="1:8" ht="12.75" customHeight="1">
      <c r="A10" s="133">
        <v>2</v>
      </c>
      <c r="B10" s="134">
        <f>'пр.хода'!H14</f>
        <v>4</v>
      </c>
      <c r="C10" s="135" t="str">
        <f>VLOOKUP(B10,'пр.взв.'!B7:H22,2,FALSE)</f>
        <v>КИРИЧЕНКО Максим Александрович</v>
      </c>
      <c r="D10" s="137" t="str">
        <f>VLOOKUP(B10,'пр.взв.'!B7:H22,3,FALSE)</f>
        <v>06.10.1982 КМС</v>
      </c>
      <c r="E10" s="149" t="str">
        <f>VLOOKUP(B10,'пр.взв.'!B1:H24,4,FALSE)</f>
        <v>ДВФО</v>
      </c>
      <c r="F10" s="120" t="str">
        <f>VLOOKUP(B10,'пр.взв.'!B7:H22,5,FALSE)</f>
        <v>Хабаровский край  Советская Гавань ,ПР</v>
      </c>
      <c r="G10" s="368">
        <f>VLOOKUP(B10,'пр.взв.'!B7:H22,6,FALSE)</f>
        <v>0</v>
      </c>
      <c r="H10" s="111" t="str">
        <f>VLOOKUP(B10,'пр.взв.'!B7:H22,7,FALSE)</f>
        <v>Ефимов Д.И.</v>
      </c>
    </row>
    <row r="11" spans="1:8" ht="12.75">
      <c r="A11" s="133"/>
      <c r="B11" s="134"/>
      <c r="C11" s="136"/>
      <c r="D11" s="138"/>
      <c r="E11" s="152"/>
      <c r="F11" s="120"/>
      <c r="G11" s="367"/>
      <c r="H11" s="112"/>
    </row>
    <row r="12" spans="1:8" ht="12.75" customHeight="1">
      <c r="A12" s="133">
        <v>3</v>
      </c>
      <c r="B12" s="134">
        <f>'пр.хода'!E25</f>
        <v>2</v>
      </c>
      <c r="C12" s="135" t="str">
        <f>VLOOKUP(B12,'пр.взв.'!B7:H22,2,FALSE)</f>
        <v>ХАЛИТОВ Денис Сайдуллаевич</v>
      </c>
      <c r="D12" s="137" t="str">
        <f>VLOOKUP(B12,'пр.взв.'!B7:H22,3,FALSE)</f>
        <v>17.06.1985 КМС</v>
      </c>
      <c r="E12" s="149" t="str">
        <f>VLOOKUP(B12,'пр.взв.'!B3:H26,4,FALSE)</f>
        <v>СФО</v>
      </c>
      <c r="F12" s="120" t="str">
        <f>VLOOKUP(B12,'пр.взв.'!B7:H22,5,FALSE)</f>
        <v>Красноярский край Красноярск </v>
      </c>
      <c r="G12" s="368">
        <f>VLOOKUP(B12,'пр.взв.'!B7:H22,6,FALSE)</f>
        <v>0</v>
      </c>
      <c r="H12" s="111" t="str">
        <f>VLOOKUP(B12,'пр.взв.'!B7:H22,7,FALSE)</f>
        <v>Гутов В.Г.                      Знаменский Г.Е.                </v>
      </c>
    </row>
    <row r="13" spans="1:8" ht="12.75">
      <c r="A13" s="133"/>
      <c r="B13" s="134"/>
      <c r="C13" s="136"/>
      <c r="D13" s="138"/>
      <c r="E13" s="152"/>
      <c r="F13" s="120"/>
      <c r="G13" s="367"/>
      <c r="H13" s="112"/>
    </row>
    <row r="14" spans="1:8" ht="12.75" customHeight="1">
      <c r="A14" s="133">
        <v>3</v>
      </c>
      <c r="B14" s="134">
        <f>'пр.хода'!Q25</f>
        <v>1</v>
      </c>
      <c r="C14" s="135" t="str">
        <f>VLOOKUP(B14,'пр.взв.'!B7:H22,2,FALSE)</f>
        <v>АЛИСКЕРОВ Икрам Сабирович</v>
      </c>
      <c r="D14" s="137" t="str">
        <f>VLOOKUP(B14,'пр.взв.'!B7:H22,3,FALSE)</f>
        <v>07.12.1992  МС</v>
      </c>
      <c r="E14" s="149" t="str">
        <f>VLOOKUP(B14,'пр.взв.'!B1:H28,4,FALSE)</f>
        <v>ПФО</v>
      </c>
      <c r="F14" s="120" t="str">
        <f>VLOOKUP(B14,'пр.взв.'!B1:H24,5,FALSE)</f>
        <v>Нижегородская обл. Кстово ПР</v>
      </c>
      <c r="G14" s="368">
        <f>VLOOKUP(B14,'пр.взв.'!B7:H22,6,FALSE)</f>
        <v>0</v>
      </c>
      <c r="H14" s="111" t="str">
        <f>VLOOKUP(B14,'пр.взв.'!B7:H22,7,FALSE)</f>
        <v>Эмиргенов Э.В.                 Фролов И.М.</v>
      </c>
    </row>
    <row r="15" spans="1:8" ht="12.75">
      <c r="A15" s="133"/>
      <c r="B15" s="134"/>
      <c r="C15" s="136"/>
      <c r="D15" s="138"/>
      <c r="E15" s="152"/>
      <c r="F15" s="120"/>
      <c r="G15" s="367"/>
      <c r="H15" s="112"/>
    </row>
    <row r="16" spans="1:8" ht="12.75" customHeight="1">
      <c r="A16" s="133">
        <v>5</v>
      </c>
      <c r="B16" s="134">
        <v>5</v>
      </c>
      <c r="C16" s="135" t="str">
        <f>VLOOKUP(B16,'пр.взв.'!B7:H30,2,FALSE)</f>
        <v>ДАНИЯЛОВ Ризван Абдуллаханович</v>
      </c>
      <c r="D16" s="137" t="str">
        <f>VLOOKUP(B16,'пр.взв.'!B7:H22,3,FALSE)</f>
        <v>29.12.1984    МС</v>
      </c>
      <c r="E16" s="149" t="str">
        <f>VLOOKUP(B16,'пр.взв.'!B1:H30,4,FALSE)</f>
        <v>МОС</v>
      </c>
      <c r="F16" s="120" t="str">
        <f>VLOOKUP(B16,'пр.взв.'!B3:H26,5,FALSE)</f>
        <v>Москва Самбо 70</v>
      </c>
      <c r="G16" s="368">
        <f>VLOOKUP(B16,'пр.взв.'!B7:H22,6,FALSE)</f>
        <v>0</v>
      </c>
      <c r="H16" s="111" t="str">
        <f>VLOOKUP(B16,'пр.взв.'!B7:H22,7,FALSE)</f>
        <v>Ганчук Ю.Е.                  Елесин Н.А.</v>
      </c>
    </row>
    <row r="17" spans="1:8" ht="12.75">
      <c r="A17" s="133"/>
      <c r="B17" s="134"/>
      <c r="C17" s="136"/>
      <c r="D17" s="138"/>
      <c r="E17" s="152"/>
      <c r="F17" s="120"/>
      <c r="G17" s="367"/>
      <c r="H17" s="112"/>
    </row>
    <row r="18" spans="1:8" ht="12.75" customHeight="1">
      <c r="A18" s="133">
        <v>5</v>
      </c>
      <c r="B18" s="134">
        <v>6</v>
      </c>
      <c r="C18" s="135" t="str">
        <f>VLOOKUP(B18,'пр.взв.'!B7:H22,2,FALSE)</f>
        <v>БАРДИН Сергей Евгеньевич</v>
      </c>
      <c r="D18" s="137" t="str">
        <f>VLOOKUP(B18,'пр.взв.'!B7:H22,3,FALSE)</f>
        <v>02.07.1990  МС</v>
      </c>
      <c r="E18" s="149" t="str">
        <f>VLOOKUP(B18,'пр.взв.'!B1:H32,4,FALSE)</f>
        <v>ПФО</v>
      </c>
      <c r="F18" s="120" t="str">
        <f>VLOOKUP(B18,'пр.взв.'!B7:H22,5,FALSE)</f>
        <v>Нижегородская обл. Кстово  ВВ МВД</v>
      </c>
      <c r="G18" s="368">
        <f>VLOOKUP(B18,'пр.взв.'!B7:H22,6,FALSE)</f>
        <v>0</v>
      </c>
      <c r="H18" s="111" t="str">
        <f>VLOOKUP(B18,'пр.взв.'!B7:H22,7,FALSE)</f>
        <v>Мартьянов В.А.                     Азизов З.М.</v>
      </c>
    </row>
    <row r="19" spans="1:8" ht="12.75">
      <c r="A19" s="133"/>
      <c r="B19" s="134"/>
      <c r="C19" s="136"/>
      <c r="D19" s="138"/>
      <c r="E19" s="152"/>
      <c r="F19" s="120"/>
      <c r="G19" s="367"/>
      <c r="H19" s="112"/>
    </row>
    <row r="20" spans="1:8" ht="12.75" customHeight="1">
      <c r="A20" s="144" t="s">
        <v>49</v>
      </c>
      <c r="B20" s="134">
        <v>7</v>
      </c>
      <c r="C20" s="135" t="str">
        <f>VLOOKUP(B20,'пр.взв.'!B7:H22,2,FALSE)</f>
        <v>АБРАМОВ Иван Владимирович</v>
      </c>
      <c r="D20" s="137" t="str">
        <f>VLOOKUP(B20,'пр.взв.'!B7:H22,3,FALSE)</f>
        <v>25.04.1990  МС</v>
      </c>
      <c r="E20" s="149" t="str">
        <f>VLOOKUP(B20,'пр.взв.'!B1:H34,4,FALSE)</f>
        <v>ПФО</v>
      </c>
      <c r="F20" s="120" t="str">
        <f>VLOOKUP(B20,'пр.взв.'!B7:H22,5,FALSE)</f>
        <v>Самарская обл.  Самара ПР</v>
      </c>
      <c r="G20" s="368">
        <f>VLOOKUP(B20,'пр.взв.'!B7:H22,6,FALSE)</f>
        <v>0</v>
      </c>
      <c r="H20" s="111" t="str">
        <f>VLOOKUP(B20,'пр.взв.'!B7:H22,7,FALSE)</f>
        <v>Коновалов А.П.</v>
      </c>
    </row>
    <row r="21" spans="1:8" ht="13.5" thickBot="1">
      <c r="A21" s="145"/>
      <c r="B21" s="146"/>
      <c r="C21" s="147"/>
      <c r="D21" s="148"/>
      <c r="E21" s="150"/>
      <c r="F21" s="143"/>
      <c r="G21" s="369"/>
      <c r="H21" s="113"/>
    </row>
    <row r="23" spans="1:8" ht="15">
      <c r="A23" s="58"/>
      <c r="B23" s="58"/>
      <c r="C23" s="58"/>
      <c r="D23" s="6"/>
      <c r="E23" s="6"/>
      <c r="F23" s="6"/>
      <c r="G23" s="6"/>
      <c r="H23" s="6"/>
    </row>
    <row r="24" spans="1:11" ht="15">
      <c r="A24" s="56" t="str">
        <f>HYPERLINK('[1]реквизиты'!$A$6)</f>
        <v>Гл. судья, судья МК</v>
      </c>
      <c r="B24" s="58"/>
      <c r="C24" s="59"/>
      <c r="D24" s="55"/>
      <c r="E24" s="55"/>
      <c r="F24" s="55"/>
      <c r="G24" s="57" t="str">
        <f>'[2]реквизиты'!$G$7</f>
        <v>Бабоян Р.М.</v>
      </c>
      <c r="I24" s="6"/>
      <c r="J24" s="3"/>
      <c r="K24" s="3"/>
    </row>
    <row r="25" spans="1:12" ht="15">
      <c r="A25" s="58"/>
      <c r="B25" s="58"/>
      <c r="C25" s="59"/>
      <c r="D25" s="6"/>
      <c r="E25" s="6"/>
      <c r="F25" s="6"/>
      <c r="G25" s="5" t="str">
        <f>'[2]реквизиты'!$G$8</f>
        <v>/Армавир/</v>
      </c>
      <c r="I25" s="6"/>
      <c r="J25" s="3"/>
      <c r="K25" s="3"/>
      <c r="L25" s="3"/>
    </row>
    <row r="26" spans="1:12" ht="15">
      <c r="A26" s="58"/>
      <c r="B26" s="58"/>
      <c r="C26" s="59"/>
      <c r="D26" s="6"/>
      <c r="E26" s="6"/>
      <c r="F26" s="6"/>
      <c r="G26" s="6"/>
      <c r="I26" s="6"/>
      <c r="J26" s="3"/>
      <c r="K26" s="3"/>
      <c r="L26" s="3"/>
    </row>
    <row r="27" spans="1:11" ht="15">
      <c r="A27" s="104" t="s">
        <v>87</v>
      </c>
      <c r="B27" s="58"/>
      <c r="C27" s="59"/>
      <c r="D27" s="55"/>
      <c r="E27" s="55"/>
      <c r="F27" s="55"/>
      <c r="G27" s="57" t="str">
        <f>'[2]реквизиты'!$G$9</f>
        <v>Тимошин А.С.</v>
      </c>
      <c r="I27" s="6"/>
      <c r="J27" s="14"/>
      <c r="K27" s="14"/>
    </row>
    <row r="28" spans="1:8" ht="15">
      <c r="A28" s="58"/>
      <c r="B28" s="58"/>
      <c r="C28" s="58"/>
      <c r="D28" s="6"/>
      <c r="E28" s="6"/>
      <c r="F28" s="6"/>
      <c r="G28" s="5" t="str">
        <f>'[2]реквизиты'!$G$10</f>
        <v>/Рыбинск/</v>
      </c>
      <c r="H28" s="6"/>
    </row>
    <row r="29" spans="1:8" ht="12.75">
      <c r="A29" s="6"/>
      <c r="B29" s="6"/>
      <c r="C29" s="6"/>
      <c r="D29" s="6"/>
      <c r="E29" s="6"/>
      <c r="F29" s="6"/>
      <c r="G29" s="6"/>
      <c r="H29" s="6"/>
    </row>
  </sheetData>
  <sheetProtection/>
  <mergeCells count="68">
    <mergeCell ref="E16:E17"/>
    <mergeCell ref="E18:E19"/>
    <mergeCell ref="E8:E9"/>
    <mergeCell ref="E10:E11"/>
    <mergeCell ref="E12:E13"/>
    <mergeCell ref="E14:E15"/>
    <mergeCell ref="F20:F21"/>
    <mergeCell ref="G20:G21"/>
    <mergeCell ref="A20:A21"/>
    <mergeCell ref="B20:B21"/>
    <mergeCell ref="C20:C21"/>
    <mergeCell ref="D20:D21"/>
    <mergeCell ref="E20:E21"/>
    <mergeCell ref="F16:F17"/>
    <mergeCell ref="G16:G17"/>
    <mergeCell ref="F18:F19"/>
    <mergeCell ref="G18:G19"/>
    <mergeCell ref="A16:A17"/>
    <mergeCell ref="B16:B17"/>
    <mergeCell ref="C16:C17"/>
    <mergeCell ref="D16:D17"/>
    <mergeCell ref="A18:A19"/>
    <mergeCell ref="B18:B19"/>
    <mergeCell ref="C18:C19"/>
    <mergeCell ref="D18:D1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C10:C11"/>
    <mergeCell ref="D10:D11"/>
    <mergeCell ref="A8:A9"/>
    <mergeCell ref="B8:B9"/>
    <mergeCell ref="C8:C9"/>
    <mergeCell ref="D8:D9"/>
    <mergeCell ref="G12:G13"/>
    <mergeCell ref="A4:H4"/>
    <mergeCell ref="D5:F5"/>
    <mergeCell ref="A6:A7"/>
    <mergeCell ref="B6:B7"/>
    <mergeCell ref="C6:C7"/>
    <mergeCell ref="D6:D7"/>
    <mergeCell ref="E6:F7"/>
    <mergeCell ref="A10:A11"/>
    <mergeCell ref="B10:B11"/>
    <mergeCell ref="H16:H17"/>
    <mergeCell ref="H18:H19"/>
    <mergeCell ref="H20:H21"/>
    <mergeCell ref="H6:H7"/>
    <mergeCell ref="H8:H9"/>
    <mergeCell ref="H10:H11"/>
    <mergeCell ref="H12:H13"/>
    <mergeCell ref="A1:H1"/>
    <mergeCell ref="A2:H2"/>
    <mergeCell ref="A3:H3"/>
    <mergeCell ref="H14:H15"/>
    <mergeCell ref="G6:G7"/>
    <mergeCell ref="F8:F9"/>
    <mergeCell ref="G8:G9"/>
    <mergeCell ref="F10:F11"/>
    <mergeCell ref="G10:G11"/>
    <mergeCell ref="F12:F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3.140625" style="0" customWidth="1"/>
    <col min="4" max="4" width="9.28125" style="0" customWidth="1"/>
    <col min="5" max="5" width="6.28125" style="0" customWidth="1"/>
    <col min="6" max="6" width="12.00390625" style="0" customWidth="1"/>
    <col min="7" max="7" width="22.85156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76" t="str">
        <f>'пр.хода'!C3</f>
        <v>КУБОК РОССИИ ПО БОЕВОМУ САМБО</v>
      </c>
      <c r="B1" s="177"/>
      <c r="C1" s="177"/>
      <c r="D1" s="177"/>
      <c r="E1" s="177"/>
      <c r="F1" s="177"/>
      <c r="G1" s="177"/>
      <c r="H1" s="177"/>
      <c r="I1" s="177"/>
    </row>
    <row r="2" spans="4:6" ht="27.75" customHeight="1">
      <c r="D2" s="50" t="s">
        <v>20</v>
      </c>
      <c r="E2" s="50"/>
      <c r="F2" s="63" t="str">
        <f>HYPERLINK('пр.взв.'!D4)</f>
        <v>в.к.90кг</v>
      </c>
    </row>
    <row r="3" ht="12.75">
      <c r="C3" s="12" t="s">
        <v>23</v>
      </c>
    </row>
    <row r="4" ht="12.75">
      <c r="C4" s="48" t="s">
        <v>12</v>
      </c>
    </row>
    <row r="5" spans="1:9" ht="12.75">
      <c r="A5" s="163" t="s">
        <v>13</v>
      </c>
      <c r="B5" s="163" t="s">
        <v>5</v>
      </c>
      <c r="C5" s="165" t="s">
        <v>6</v>
      </c>
      <c r="D5" s="163" t="s">
        <v>14</v>
      </c>
      <c r="E5" s="154" t="s">
        <v>15</v>
      </c>
      <c r="F5" s="155"/>
      <c r="G5" s="163" t="s">
        <v>16</v>
      </c>
      <c r="H5" s="163" t="s">
        <v>17</v>
      </c>
      <c r="I5" s="163" t="s">
        <v>18</v>
      </c>
    </row>
    <row r="6" spans="1:9" ht="12.75">
      <c r="A6" s="164"/>
      <c r="B6" s="164"/>
      <c r="C6" s="164"/>
      <c r="D6" s="164"/>
      <c r="E6" s="158"/>
      <c r="F6" s="159"/>
      <c r="G6" s="164"/>
      <c r="H6" s="164"/>
      <c r="I6" s="164"/>
    </row>
    <row r="7" spans="1:9" ht="12.75">
      <c r="A7" s="168"/>
      <c r="B7" s="169">
        <f>'пр.хода'!C22</f>
        <v>5</v>
      </c>
      <c r="C7" s="170" t="str">
        <f>VLOOKUP(B7,'пр.взв.'!B7:D22,2,FALSE)</f>
        <v>ДАНИЯЛОВ Ризван Абдуллаханович</v>
      </c>
      <c r="D7" s="170" t="str">
        <f>VLOOKUP(B7,'пр.взв.'!B7:F22,3,FALSE)</f>
        <v>29.12.1984    МС</v>
      </c>
      <c r="E7" s="149" t="str">
        <f>VLOOKUP(B7,'пр.взв.'!B7:F22,4,FALSE)</f>
        <v>МОС</v>
      </c>
      <c r="F7" s="160" t="str">
        <f>VLOOKUP(B7,'пр.взв.'!B7:G22,5,FALSE)</f>
        <v>Москва Самбо 70</v>
      </c>
      <c r="G7" s="166"/>
      <c r="H7" s="167"/>
      <c r="I7" s="163"/>
    </row>
    <row r="8" spans="1:9" ht="12.75">
      <c r="A8" s="168"/>
      <c r="B8" s="163"/>
      <c r="C8" s="171"/>
      <c r="D8" s="171"/>
      <c r="E8" s="152"/>
      <c r="F8" s="161"/>
      <c r="G8" s="166"/>
      <c r="H8" s="167"/>
      <c r="I8" s="163"/>
    </row>
    <row r="9" spans="1:9" ht="12.75">
      <c r="A9" s="172"/>
      <c r="B9" s="169">
        <f>'пр.хода'!B27</f>
        <v>2</v>
      </c>
      <c r="C9" s="170" t="str">
        <f>VLOOKUP(B9,'пр.взв.'!B7:D24,2,FALSE)</f>
        <v>ХАЛИТОВ Денис Сайдуллаевич</v>
      </c>
      <c r="D9" s="170" t="str">
        <f>VLOOKUP(B9,'пр.взв.'!B7:F24,3,FALSE)</f>
        <v>17.06.1985 КМС</v>
      </c>
      <c r="E9" s="149" t="str">
        <f>VLOOKUP(B9,'пр.взв.'!B9:F24,4,FALSE)</f>
        <v>СФО</v>
      </c>
      <c r="F9" s="160" t="str">
        <f>VLOOKUP(B9,'пр.взв.'!B7:G24,5,FALSE)</f>
        <v>Красноярский край Красноярск </v>
      </c>
      <c r="G9" s="166"/>
      <c r="H9" s="163"/>
      <c r="I9" s="163"/>
    </row>
    <row r="10" spans="1:9" ht="12.75">
      <c r="A10" s="172"/>
      <c r="B10" s="163"/>
      <c r="C10" s="171"/>
      <c r="D10" s="171"/>
      <c r="E10" s="153"/>
      <c r="F10" s="162"/>
      <c r="G10" s="166"/>
      <c r="H10" s="163"/>
      <c r="I10" s="163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23</v>
      </c>
    </row>
    <row r="16" spans="3:6" ht="24" customHeight="1">
      <c r="C16" s="48" t="s">
        <v>22</v>
      </c>
      <c r="F16" s="63" t="str">
        <f>HYPERLINK('пр.взв.'!D4)</f>
        <v>в.к.90кг</v>
      </c>
    </row>
    <row r="17" spans="1:9" ht="12.75">
      <c r="A17" s="163" t="s">
        <v>13</v>
      </c>
      <c r="B17" s="163" t="s">
        <v>5</v>
      </c>
      <c r="C17" s="165" t="s">
        <v>6</v>
      </c>
      <c r="D17" s="163" t="s">
        <v>14</v>
      </c>
      <c r="E17" s="154" t="s">
        <v>15</v>
      </c>
      <c r="F17" s="155"/>
      <c r="G17" s="163" t="s">
        <v>16</v>
      </c>
      <c r="H17" s="163" t="s">
        <v>17</v>
      </c>
      <c r="I17" s="163" t="s">
        <v>18</v>
      </c>
    </row>
    <row r="18" spans="1:9" ht="12.75">
      <c r="A18" s="164"/>
      <c r="B18" s="164"/>
      <c r="C18" s="164"/>
      <c r="D18" s="164"/>
      <c r="E18" s="158"/>
      <c r="F18" s="159"/>
      <c r="G18" s="164"/>
      <c r="H18" s="164"/>
      <c r="I18" s="164"/>
    </row>
    <row r="19" spans="1:9" ht="12.75" customHeight="1">
      <c r="A19" s="168"/>
      <c r="B19" s="174">
        <f>'пр.хода'!R22</f>
        <v>6</v>
      </c>
      <c r="C19" s="175" t="str">
        <f>VLOOKUP(B19,'пр.взв.'!B7:F22,2,FALSE)</f>
        <v>БАРДИН Сергей Евгеньевич</v>
      </c>
      <c r="D19" s="175" t="str">
        <f>VLOOKUP(B19,'пр.взв.'!B7:G22,3,FALSE)</f>
        <v>02.07.1990  МС</v>
      </c>
      <c r="E19" s="149" t="str">
        <f>VLOOKUP(B19,'пр.взв.'!B1:F34,4,FALSE)</f>
        <v>ПФО</v>
      </c>
      <c r="F19" s="160" t="str">
        <f>VLOOKUP(B19,'пр.взв.'!B7:H22,5,FALSE)</f>
        <v>Нижегородская обл. Кстово  ВВ МВД</v>
      </c>
      <c r="G19" s="173"/>
      <c r="H19" s="167"/>
      <c r="I19" s="163"/>
    </row>
    <row r="20" spans="1:9" ht="12.75">
      <c r="A20" s="168"/>
      <c r="B20" s="163"/>
      <c r="C20" s="175"/>
      <c r="D20" s="175"/>
      <c r="E20" s="152"/>
      <c r="F20" s="161"/>
      <c r="G20" s="173"/>
      <c r="H20" s="167"/>
      <c r="I20" s="163"/>
    </row>
    <row r="21" spans="1:9" ht="12.75" customHeight="1">
      <c r="A21" s="172"/>
      <c r="B21" s="169">
        <f>'пр.хода'!S27</f>
        <v>1</v>
      </c>
      <c r="C21" s="175" t="str">
        <f>VLOOKUP(B21,'пр.взв.'!B7:F24,2,FALSE)</f>
        <v>АЛИСКЕРОВ Икрам Сабирович</v>
      </c>
      <c r="D21" s="175" t="str">
        <f>VLOOKUP(B21,'пр.взв.'!B7:G24,3,FALSE)</f>
        <v>07.12.1992  МС</v>
      </c>
      <c r="E21" s="149" t="str">
        <f>VLOOKUP(B21,'пр.взв.'!B2:F36,4,FALSE)</f>
        <v>ПФО</v>
      </c>
      <c r="F21" s="160" t="str">
        <f>VLOOKUP(B21,'пр.взв.'!B7:H24,5,FALSE)</f>
        <v>Нижегородская обл. Кстово ПР</v>
      </c>
      <c r="G21" s="173"/>
      <c r="H21" s="163"/>
      <c r="I21" s="163"/>
    </row>
    <row r="22" spans="1:9" ht="12.75">
      <c r="A22" s="172"/>
      <c r="B22" s="163"/>
      <c r="C22" s="175"/>
      <c r="D22" s="175"/>
      <c r="E22" s="153"/>
      <c r="F22" s="162"/>
      <c r="G22" s="173"/>
      <c r="H22" s="163"/>
      <c r="I22" s="163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19</v>
      </c>
      <c r="F29" s="63" t="str">
        <f>HYPERLINK('пр.взв.'!D4)</f>
        <v>в.к.90кг</v>
      </c>
    </row>
    <row r="30" spans="1:9" ht="12.75">
      <c r="A30" s="163" t="s">
        <v>13</v>
      </c>
      <c r="B30" s="163" t="s">
        <v>5</v>
      </c>
      <c r="C30" s="165" t="s">
        <v>6</v>
      </c>
      <c r="D30" s="163" t="s">
        <v>14</v>
      </c>
      <c r="E30" s="154" t="s">
        <v>15</v>
      </c>
      <c r="F30" s="155"/>
      <c r="G30" s="163" t="s">
        <v>16</v>
      </c>
      <c r="H30" s="163" t="s">
        <v>17</v>
      </c>
      <c r="I30" s="163" t="s">
        <v>18</v>
      </c>
    </row>
    <row r="31" spans="1:9" ht="12.75">
      <c r="A31" s="164"/>
      <c r="B31" s="164"/>
      <c r="C31" s="164"/>
      <c r="D31" s="164"/>
      <c r="E31" s="156"/>
      <c r="F31" s="157"/>
      <c r="G31" s="164"/>
      <c r="H31" s="164"/>
      <c r="I31" s="164"/>
    </row>
    <row r="32" spans="1:9" ht="12.75" customHeight="1">
      <c r="A32" s="168"/>
      <c r="B32" s="174">
        <f>'пр.хода'!G11</f>
        <v>3</v>
      </c>
      <c r="C32" s="175" t="str">
        <f>VLOOKUP(B32,'пр.взв.'!B7:F35,2,FALSE)</f>
        <v>КОПЫЛОВ Роман Юрьевич</v>
      </c>
      <c r="D32" s="175" t="str">
        <f>VLOOKUP(B32,'пр.взв.'!B7:G35,3,FALSE)</f>
        <v>04.05.1992 КМС</v>
      </c>
      <c r="E32" s="149" t="str">
        <f>VLOOKUP(B32,'пр.взв.'!B2:F47,4,FALSE)</f>
        <v>СФО</v>
      </c>
      <c r="F32" s="160" t="str">
        <f>VLOOKUP(B32,'пр.взв.'!B7:H35,5,FALSE)</f>
        <v>Новосибирская обл. Новосибирск ,Д.</v>
      </c>
      <c r="G32" s="173"/>
      <c r="H32" s="167"/>
      <c r="I32" s="163"/>
    </row>
    <row r="33" spans="1:9" ht="12.75">
      <c r="A33" s="168"/>
      <c r="B33" s="163"/>
      <c r="C33" s="175"/>
      <c r="D33" s="175"/>
      <c r="E33" s="152"/>
      <c r="F33" s="161"/>
      <c r="G33" s="173"/>
      <c r="H33" s="167"/>
      <c r="I33" s="163"/>
    </row>
    <row r="34" spans="1:9" ht="12.75" customHeight="1">
      <c r="A34" s="172"/>
      <c r="B34" s="174">
        <f>'пр.хода'!O11</f>
        <v>4</v>
      </c>
      <c r="C34" s="175" t="str">
        <f>VLOOKUP(B34,'пр.взв.'!B7:F37,2,FALSE)</f>
        <v>КИРИЧЕНКО Максим Александрович</v>
      </c>
      <c r="D34" s="175" t="str">
        <f>VLOOKUP(B34,'пр.взв.'!B7:G37,3,FALSE)</f>
        <v>06.10.1982 КМС</v>
      </c>
      <c r="E34" s="149" t="str">
        <f>VLOOKUP(B34,'пр.взв.'!B3:F49,4,FALSE)</f>
        <v>ДВФО</v>
      </c>
      <c r="F34" s="160" t="str">
        <f>VLOOKUP(B34,'пр.взв.'!B7:H37,5,FALSE)</f>
        <v>Хабаровский край  Советская Гавань ,ПР</v>
      </c>
      <c r="G34" s="173"/>
      <c r="H34" s="163"/>
      <c r="I34" s="163"/>
    </row>
    <row r="35" spans="1:9" ht="12.75">
      <c r="A35" s="172"/>
      <c r="B35" s="163"/>
      <c r="C35" s="175"/>
      <c r="D35" s="175"/>
      <c r="E35" s="153"/>
      <c r="F35" s="162"/>
      <c r="G35" s="173"/>
      <c r="H35" s="163"/>
      <c r="I35" s="163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101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06" t="s">
        <v>24</v>
      </c>
      <c r="B1" s="107"/>
      <c r="C1" s="107"/>
      <c r="D1" s="107"/>
      <c r="E1" s="107"/>
      <c r="F1" s="107"/>
      <c r="G1" s="107"/>
      <c r="H1" s="107"/>
    </row>
    <row r="2" spans="1:8" ht="33.75" customHeight="1" thickBot="1">
      <c r="A2" s="176" t="str">
        <f>'пр.хода'!C3</f>
        <v>КУБОК РОССИИ ПО БОЕВОМУ САМБО</v>
      </c>
      <c r="B2" s="184"/>
      <c r="C2" s="184"/>
      <c r="D2" s="184"/>
      <c r="E2" s="184"/>
      <c r="F2" s="184"/>
      <c r="G2" s="184"/>
      <c r="H2" s="185"/>
    </row>
    <row r="3" spans="1:12" ht="17.25" customHeight="1">
      <c r="A3" s="121" t="str">
        <f>HYPERLINK('[1]реквизиты'!$A$3)</f>
        <v>дата и место проведения</v>
      </c>
      <c r="B3" s="121"/>
      <c r="C3" s="121"/>
      <c r="D3" s="121"/>
      <c r="E3" s="121"/>
      <c r="F3" s="121"/>
      <c r="G3" s="121"/>
      <c r="H3" s="121"/>
      <c r="I3" s="13"/>
      <c r="J3" s="13"/>
      <c r="K3" s="13"/>
      <c r="L3" s="14"/>
    </row>
    <row r="4" spans="4:11" ht="19.5" customHeight="1">
      <c r="D4" s="191" t="s">
        <v>83</v>
      </c>
      <c r="E4" s="191"/>
      <c r="F4" s="191"/>
      <c r="I4" s="15"/>
      <c r="J4" s="15"/>
      <c r="K4" s="15"/>
    </row>
    <row r="5" spans="1:8" ht="12.75" customHeight="1">
      <c r="A5" s="164" t="s">
        <v>4</v>
      </c>
      <c r="B5" s="198" t="s">
        <v>5</v>
      </c>
      <c r="C5" s="164" t="s">
        <v>6</v>
      </c>
      <c r="D5" s="164" t="s">
        <v>7</v>
      </c>
      <c r="E5" s="178" t="s">
        <v>8</v>
      </c>
      <c r="F5" s="137"/>
      <c r="G5" s="164" t="s">
        <v>10</v>
      </c>
      <c r="H5" s="164" t="s">
        <v>9</v>
      </c>
    </row>
    <row r="6" spans="1:8" ht="12.75">
      <c r="A6" s="165"/>
      <c r="B6" s="199"/>
      <c r="C6" s="165"/>
      <c r="D6" s="165"/>
      <c r="E6" s="179"/>
      <c r="F6" s="138"/>
      <c r="G6" s="165"/>
      <c r="H6" s="165"/>
    </row>
    <row r="7" spans="1:8" ht="12.75" customHeight="1">
      <c r="A7" s="163"/>
      <c r="B7" s="189">
        <v>1</v>
      </c>
      <c r="C7" s="182" t="s">
        <v>51</v>
      </c>
      <c r="D7" s="188" t="s">
        <v>52</v>
      </c>
      <c r="E7" s="178" t="s">
        <v>53</v>
      </c>
      <c r="F7" s="200" t="s">
        <v>54</v>
      </c>
      <c r="G7" s="188"/>
      <c r="H7" s="182" t="s">
        <v>55</v>
      </c>
    </row>
    <row r="8" spans="1:8" ht="12.75">
      <c r="A8" s="163"/>
      <c r="B8" s="189"/>
      <c r="C8" s="182"/>
      <c r="D8" s="183"/>
      <c r="E8" s="179"/>
      <c r="F8" s="201"/>
      <c r="G8" s="188"/>
      <c r="H8" s="183"/>
    </row>
    <row r="9" spans="1:8" ht="12.75" customHeight="1">
      <c r="A9" s="163"/>
      <c r="B9" s="189">
        <v>2</v>
      </c>
      <c r="C9" s="186" t="s">
        <v>56</v>
      </c>
      <c r="D9" s="196" t="s">
        <v>57</v>
      </c>
      <c r="E9" s="178" t="s">
        <v>58</v>
      </c>
      <c r="F9" s="180" t="s">
        <v>59</v>
      </c>
      <c r="G9" s="167"/>
      <c r="H9" s="186" t="s">
        <v>60</v>
      </c>
    </row>
    <row r="10" spans="1:8" ht="12.75" customHeight="1">
      <c r="A10" s="163"/>
      <c r="B10" s="189"/>
      <c r="C10" s="186"/>
      <c r="D10" s="187"/>
      <c r="E10" s="179"/>
      <c r="F10" s="181"/>
      <c r="G10" s="167"/>
      <c r="H10" s="187"/>
    </row>
    <row r="11" spans="1:8" ht="12.75" customHeight="1">
      <c r="A11" s="163"/>
      <c r="B11" s="189">
        <v>3</v>
      </c>
      <c r="C11" s="202" t="s">
        <v>61</v>
      </c>
      <c r="D11" s="196" t="s">
        <v>62</v>
      </c>
      <c r="E11" s="178" t="s">
        <v>58</v>
      </c>
      <c r="F11" s="180" t="s">
        <v>63</v>
      </c>
      <c r="G11" s="167"/>
      <c r="H11" s="186" t="s">
        <v>64</v>
      </c>
    </row>
    <row r="12" spans="1:8" ht="15" customHeight="1">
      <c r="A12" s="163"/>
      <c r="B12" s="189"/>
      <c r="C12" s="202"/>
      <c r="D12" s="197"/>
      <c r="E12" s="179"/>
      <c r="F12" s="181"/>
      <c r="G12" s="167"/>
      <c r="H12" s="187"/>
    </row>
    <row r="13" spans="1:8" ht="12.75" customHeight="1">
      <c r="A13" s="163"/>
      <c r="B13" s="189">
        <v>4</v>
      </c>
      <c r="C13" s="186" t="s">
        <v>65</v>
      </c>
      <c r="D13" s="196" t="s">
        <v>66</v>
      </c>
      <c r="E13" s="178" t="s">
        <v>67</v>
      </c>
      <c r="F13" s="180" t="s">
        <v>68</v>
      </c>
      <c r="G13" s="167"/>
      <c r="H13" s="186" t="s">
        <v>69</v>
      </c>
    </row>
    <row r="14" spans="1:8" ht="15" customHeight="1">
      <c r="A14" s="163"/>
      <c r="B14" s="189"/>
      <c r="C14" s="186"/>
      <c r="D14" s="187"/>
      <c r="E14" s="179"/>
      <c r="F14" s="181"/>
      <c r="G14" s="167"/>
      <c r="H14" s="187"/>
    </row>
    <row r="15" spans="1:8" ht="15" customHeight="1">
      <c r="A15" s="163"/>
      <c r="B15" s="189">
        <v>5</v>
      </c>
      <c r="C15" s="186" t="s">
        <v>70</v>
      </c>
      <c r="D15" s="196" t="s">
        <v>71</v>
      </c>
      <c r="E15" s="178" t="s">
        <v>72</v>
      </c>
      <c r="F15" s="194" t="s">
        <v>73</v>
      </c>
      <c r="G15" s="167"/>
      <c r="H15" s="182" t="s">
        <v>74</v>
      </c>
    </row>
    <row r="16" spans="1:8" ht="15.75" customHeight="1">
      <c r="A16" s="163"/>
      <c r="B16" s="189"/>
      <c r="C16" s="186"/>
      <c r="D16" s="187"/>
      <c r="E16" s="179"/>
      <c r="F16" s="194"/>
      <c r="G16" s="167"/>
      <c r="H16" s="182"/>
    </row>
    <row r="17" spans="1:8" ht="12.75" customHeight="1">
      <c r="A17" s="163"/>
      <c r="B17" s="195">
        <v>6</v>
      </c>
      <c r="C17" s="186" t="s">
        <v>75</v>
      </c>
      <c r="D17" s="196" t="s">
        <v>76</v>
      </c>
      <c r="E17" s="178" t="s">
        <v>53</v>
      </c>
      <c r="F17" s="194" t="s">
        <v>77</v>
      </c>
      <c r="G17" s="167"/>
      <c r="H17" s="186" t="s">
        <v>78</v>
      </c>
    </row>
    <row r="18" spans="1:8" ht="15" customHeight="1">
      <c r="A18" s="163"/>
      <c r="B18" s="195"/>
      <c r="C18" s="186"/>
      <c r="D18" s="197"/>
      <c r="E18" s="179"/>
      <c r="F18" s="194"/>
      <c r="G18" s="167"/>
      <c r="H18" s="187"/>
    </row>
    <row r="19" spans="1:8" ht="12.75" customHeight="1">
      <c r="A19" s="163"/>
      <c r="B19" s="195">
        <v>7</v>
      </c>
      <c r="C19" s="186" t="s">
        <v>79</v>
      </c>
      <c r="D19" s="188" t="s">
        <v>80</v>
      </c>
      <c r="E19" s="178" t="s">
        <v>53</v>
      </c>
      <c r="F19" s="194" t="s">
        <v>81</v>
      </c>
      <c r="G19" s="167"/>
      <c r="H19" s="186" t="s">
        <v>82</v>
      </c>
    </row>
    <row r="20" spans="1:8" ht="15" customHeight="1">
      <c r="A20" s="163"/>
      <c r="B20" s="195"/>
      <c r="C20" s="186"/>
      <c r="D20" s="188"/>
      <c r="E20" s="179"/>
      <c r="F20" s="194"/>
      <c r="G20" s="167"/>
      <c r="H20" s="187"/>
    </row>
    <row r="21" spans="1:8" ht="12.75" customHeight="1">
      <c r="A21" s="163"/>
      <c r="B21" s="192">
        <v>8</v>
      </c>
      <c r="C21" s="193"/>
      <c r="D21" s="190"/>
      <c r="E21" s="178"/>
      <c r="F21" s="120"/>
      <c r="G21" s="167"/>
      <c r="H21" s="190"/>
    </row>
    <row r="22" spans="1:8" ht="15" customHeight="1">
      <c r="A22" s="163"/>
      <c r="B22" s="192"/>
      <c r="C22" s="193"/>
      <c r="D22" s="190"/>
      <c r="E22" s="179"/>
      <c r="F22" s="120"/>
      <c r="G22" s="167"/>
      <c r="H22" s="190"/>
    </row>
    <row r="24" ht="15" customHeight="1"/>
    <row r="25" spans="6:7" ht="12.75">
      <c r="F25" s="8"/>
      <c r="G25" s="8"/>
    </row>
    <row r="26" spans="1:6" ht="24" customHeight="1">
      <c r="A26" s="16" t="e">
        <f>HYPERLINK('[1]реквизиты'!$A$20)</f>
        <v>#REF!</v>
      </c>
      <c r="B26" s="11"/>
      <c r="C26" s="11"/>
      <c r="D26" s="11"/>
      <c r="E26" s="11"/>
      <c r="F26" s="17" t="e">
        <f>HYPERLINK('[1]реквизиты'!$G$20)</f>
        <v>#REF!</v>
      </c>
    </row>
    <row r="27" spans="1:6" ht="19.5" customHeight="1">
      <c r="A27" s="11"/>
      <c r="B27" s="11"/>
      <c r="C27" s="11"/>
      <c r="D27" s="11"/>
      <c r="E27" s="11"/>
      <c r="F27" s="19" t="e">
        <f>HYPERLINK('[1]реквизиты'!$G$21)</f>
        <v>#REF!</v>
      </c>
    </row>
    <row r="28" spans="1:6" ht="26.25" customHeight="1">
      <c r="A28" s="17" t="e">
        <f>HYPERLINK('[1]реквизиты'!$A$22)</f>
        <v>#REF!</v>
      </c>
      <c r="B28" s="11"/>
      <c r="C28" s="11"/>
      <c r="D28" s="11"/>
      <c r="E28" s="11"/>
      <c r="F28" s="17" t="e">
        <f>HYPERLINK('[1]реквизиты'!$G$22)</f>
        <v>#REF!</v>
      </c>
    </row>
    <row r="29" spans="1:6" ht="17.25" customHeight="1">
      <c r="A29" s="10"/>
      <c r="B29" s="10"/>
      <c r="C29" s="11"/>
      <c r="D29" s="11"/>
      <c r="E29" s="11"/>
      <c r="F29" s="19" t="e">
        <f>HYPERLINK('[1]реквизиты'!$G$23)</f>
        <v>#REF!</v>
      </c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B7:B8"/>
    <mergeCell ref="C7:C8"/>
    <mergeCell ref="G11:G12"/>
    <mergeCell ref="E11:E12"/>
    <mergeCell ref="G9:G10"/>
    <mergeCell ref="C9:C10"/>
    <mergeCell ref="F7:F8"/>
    <mergeCell ref="B11:B12"/>
    <mergeCell ref="C11:C12"/>
    <mergeCell ref="D11:D12"/>
    <mergeCell ref="G5:G6"/>
    <mergeCell ref="D9:D10"/>
    <mergeCell ref="A7:A8"/>
    <mergeCell ref="D13:D14"/>
    <mergeCell ref="D7:D8"/>
    <mergeCell ref="F11:F12"/>
    <mergeCell ref="A5:A6"/>
    <mergeCell ref="B5:B6"/>
    <mergeCell ref="C5:C6"/>
    <mergeCell ref="D5:D6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C13:C14"/>
    <mergeCell ref="C17:C18"/>
    <mergeCell ref="D17:D18"/>
    <mergeCell ref="F17:F18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4">
      <selection activeCell="A23" sqref="A23:I30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7" max="7" width="7.57421875" style="0" customWidth="1"/>
    <col min="10" max="11" width="6.00390625" style="0" customWidth="1"/>
    <col min="12" max="12" width="22.7109375" style="0" customWidth="1"/>
    <col min="15" max="15" width="24.00390625" style="0" customWidth="1"/>
    <col min="16" max="16" width="7.00390625" style="0" customWidth="1"/>
  </cols>
  <sheetData>
    <row r="1" spans="2:18" ht="15.75" customHeight="1">
      <c r="B1" s="203" t="s">
        <v>41</v>
      </c>
      <c r="C1" s="203"/>
      <c r="D1" s="203"/>
      <c r="E1" s="203"/>
      <c r="F1" s="203"/>
      <c r="G1" s="203"/>
      <c r="H1" s="203"/>
      <c r="I1" s="203"/>
      <c r="K1" s="203" t="s">
        <v>41</v>
      </c>
      <c r="L1" s="203"/>
      <c r="M1" s="203"/>
      <c r="N1" s="203"/>
      <c r="O1" s="203"/>
      <c r="P1" s="203"/>
      <c r="Q1" s="203"/>
      <c r="R1" s="203"/>
    </row>
    <row r="2" spans="2:18" ht="15.75" customHeight="1">
      <c r="B2" s="204" t="str">
        <f>'пр.взв.'!D4</f>
        <v>в.к.90кг</v>
      </c>
      <c r="C2" s="205"/>
      <c r="D2" s="205"/>
      <c r="E2" s="205"/>
      <c r="F2" s="205"/>
      <c r="G2" s="205"/>
      <c r="H2" s="205"/>
      <c r="I2" s="205"/>
      <c r="K2" s="204" t="str">
        <f>'пр.взв.'!D4</f>
        <v>в.к.90кг</v>
      </c>
      <c r="L2" s="205"/>
      <c r="M2" s="205"/>
      <c r="N2" s="205"/>
      <c r="O2" s="205"/>
      <c r="P2" s="205"/>
      <c r="Q2" s="205"/>
      <c r="R2" s="205"/>
    </row>
    <row r="3" spans="2:18" ht="16.5" thickBot="1">
      <c r="B3" s="80" t="s">
        <v>37</v>
      </c>
      <c r="C3" s="82" t="s">
        <v>84</v>
      </c>
      <c r="D3" s="81" t="s">
        <v>40</v>
      </c>
      <c r="E3" s="82"/>
      <c r="F3" s="80"/>
      <c r="G3" s="82"/>
      <c r="H3" s="82"/>
      <c r="I3" s="82"/>
      <c r="K3" s="80" t="s">
        <v>1</v>
      </c>
      <c r="L3" s="82" t="s">
        <v>85</v>
      </c>
      <c r="M3" s="81" t="s">
        <v>40</v>
      </c>
      <c r="N3" s="82"/>
      <c r="O3" s="80"/>
      <c r="P3" s="82"/>
      <c r="Q3" s="82"/>
      <c r="R3" s="82"/>
    </row>
    <row r="4" spans="1:18" ht="12.75" customHeight="1">
      <c r="A4" s="214" t="s">
        <v>47</v>
      </c>
      <c r="B4" s="212" t="s">
        <v>5</v>
      </c>
      <c r="C4" s="206" t="s">
        <v>6</v>
      </c>
      <c r="D4" s="206" t="s">
        <v>14</v>
      </c>
      <c r="E4" s="206" t="s">
        <v>15</v>
      </c>
      <c r="F4" s="206" t="s">
        <v>16</v>
      </c>
      <c r="G4" s="208" t="s">
        <v>42</v>
      </c>
      <c r="H4" s="210" t="s">
        <v>43</v>
      </c>
      <c r="I4" s="216" t="s">
        <v>18</v>
      </c>
      <c r="J4" s="214" t="s">
        <v>47</v>
      </c>
      <c r="K4" s="212" t="s">
        <v>5</v>
      </c>
      <c r="L4" s="206" t="s">
        <v>6</v>
      </c>
      <c r="M4" s="206" t="s">
        <v>14</v>
      </c>
      <c r="N4" s="206" t="s">
        <v>15</v>
      </c>
      <c r="O4" s="206" t="s">
        <v>16</v>
      </c>
      <c r="P4" s="208" t="s">
        <v>42</v>
      </c>
      <c r="Q4" s="210" t="s">
        <v>43</v>
      </c>
      <c r="R4" s="216" t="s">
        <v>18</v>
      </c>
    </row>
    <row r="5" spans="1:18" ht="28.5" customHeight="1" thickBot="1">
      <c r="A5" s="215"/>
      <c r="B5" s="213" t="s">
        <v>38</v>
      </c>
      <c r="C5" s="207"/>
      <c r="D5" s="207"/>
      <c r="E5" s="207"/>
      <c r="F5" s="207"/>
      <c r="G5" s="209"/>
      <c r="H5" s="211"/>
      <c r="I5" s="217" t="s">
        <v>39</v>
      </c>
      <c r="J5" s="215"/>
      <c r="K5" s="213" t="s">
        <v>38</v>
      </c>
      <c r="L5" s="207"/>
      <c r="M5" s="207"/>
      <c r="N5" s="207"/>
      <c r="O5" s="207"/>
      <c r="P5" s="209"/>
      <c r="Q5" s="211"/>
      <c r="R5" s="217" t="s">
        <v>39</v>
      </c>
    </row>
    <row r="6" spans="1:18" ht="12.75">
      <c r="A6" s="218">
        <v>1</v>
      </c>
      <c r="B6" s="221">
        <v>1</v>
      </c>
      <c r="C6" s="223" t="str">
        <f>VLOOKUP(B6,'пр.взв.'!B7:F70,2,FALSE)</f>
        <v>АЛИСКЕРОВ Икрам Сабирович</v>
      </c>
      <c r="D6" s="225" t="str">
        <f>VLOOKUP(B6,'пр.взв.'!B7:G126,3,FALSE)</f>
        <v>07.12.1992  МС</v>
      </c>
      <c r="E6" s="225" t="str">
        <f>VLOOKUP(B6,'пр.взв.'!B7:H126,4,FALSE)</f>
        <v>ПФО</v>
      </c>
      <c r="F6" s="226"/>
      <c r="G6" s="231"/>
      <c r="H6" s="232"/>
      <c r="I6" s="233"/>
      <c r="J6" s="234">
        <v>5</v>
      </c>
      <c r="K6" s="221">
        <v>2</v>
      </c>
      <c r="L6" s="237" t="str">
        <f>VLOOKUP(K6,'пр.взв.'!B7:F70,2,FALSE)</f>
        <v>ХАЛИТОВ Денис Сайдуллаевич</v>
      </c>
      <c r="M6" s="241" t="str">
        <f>VLOOKUP(K6,'пр.взв.'!B7:G126,3,FALSE)</f>
        <v>17.06.1985 КМС</v>
      </c>
      <c r="N6" s="241" t="str">
        <f>VLOOKUP(K6,'пр.взв.'!B7:H126,4,FALSE)</f>
        <v>СФО</v>
      </c>
      <c r="O6" s="226"/>
      <c r="P6" s="231"/>
      <c r="Q6" s="232"/>
      <c r="R6" s="233"/>
    </row>
    <row r="7" spans="1:18" ht="12.75">
      <c r="A7" s="219"/>
      <c r="B7" s="222"/>
      <c r="C7" s="224"/>
      <c r="D7" s="173"/>
      <c r="E7" s="173"/>
      <c r="F7" s="173"/>
      <c r="G7" s="173"/>
      <c r="H7" s="167"/>
      <c r="I7" s="163"/>
      <c r="J7" s="235"/>
      <c r="K7" s="222"/>
      <c r="L7" s="238"/>
      <c r="M7" s="242"/>
      <c r="N7" s="242"/>
      <c r="O7" s="173"/>
      <c r="P7" s="173"/>
      <c r="Q7" s="167"/>
      <c r="R7" s="163"/>
    </row>
    <row r="8" spans="1:18" ht="12.75">
      <c r="A8" s="219"/>
      <c r="B8" s="222">
        <v>5</v>
      </c>
      <c r="C8" s="228" t="str">
        <f>VLOOKUP(B8,'пр.взв.'!B7:F70,2,FALSE)</f>
        <v>ДАНИЯЛОВ Ризван Абдуллаханович</v>
      </c>
      <c r="D8" s="169" t="str">
        <f>VLOOKUP(B8,'пр.взв.'!B7:G128,3,FALSE)</f>
        <v>29.12.1984    МС</v>
      </c>
      <c r="E8" s="169" t="str">
        <f>VLOOKUP(B8,'пр.взв.'!B7:H128,4,FALSE)</f>
        <v>МОС</v>
      </c>
      <c r="F8" s="243"/>
      <c r="G8" s="243"/>
      <c r="H8" s="164"/>
      <c r="I8" s="164"/>
      <c r="J8" s="235"/>
      <c r="K8" s="222">
        <v>6</v>
      </c>
      <c r="L8" s="239" t="str">
        <f>VLOOKUP(K8,'пр.взв.'!B7:F70,2,FALSE)</f>
        <v>БАРДИН Сергей Евгеньевич</v>
      </c>
      <c r="M8" s="245" t="str">
        <f>VLOOKUP(K8,'пр.взв.'!B7:G128,3,FALSE)</f>
        <v>02.07.1990  МС</v>
      </c>
      <c r="N8" s="245" t="str">
        <f>VLOOKUP(K8,'пр.взв.'!B7:H128,4,FALSE)</f>
        <v>ПФО</v>
      </c>
      <c r="O8" s="243"/>
      <c r="P8" s="243"/>
      <c r="Q8" s="164"/>
      <c r="R8" s="164"/>
    </row>
    <row r="9" spans="1:18" ht="13.5" thickBot="1">
      <c r="A9" s="220"/>
      <c r="B9" s="227"/>
      <c r="C9" s="229"/>
      <c r="D9" s="230"/>
      <c r="E9" s="230"/>
      <c r="F9" s="244"/>
      <c r="G9" s="244"/>
      <c r="H9" s="118"/>
      <c r="I9" s="118"/>
      <c r="J9" s="236"/>
      <c r="K9" s="227"/>
      <c r="L9" s="240"/>
      <c r="M9" s="246"/>
      <c r="N9" s="246"/>
      <c r="O9" s="244"/>
      <c r="P9" s="244"/>
      <c r="Q9" s="118"/>
      <c r="R9" s="118"/>
    </row>
    <row r="10" spans="1:18" ht="12.75">
      <c r="A10" s="218">
        <v>2</v>
      </c>
      <c r="B10" s="221">
        <v>3</v>
      </c>
      <c r="C10" s="223" t="str">
        <f>VLOOKUP(B10,'пр.взв.'!B7:F70,2,FALSE)</f>
        <v>КОПЫЛОВ Роман Юрьевич</v>
      </c>
      <c r="D10" s="242" t="str">
        <f>VLOOKUP(B10,'пр.взв.'!B7:G130,3,FALSE)</f>
        <v>04.05.1992 КМС</v>
      </c>
      <c r="E10" s="242" t="str">
        <f>VLOOKUP(B10,'пр.взв.'!B7:H130,4,FALSE)</f>
        <v>СФО</v>
      </c>
      <c r="F10" s="226"/>
      <c r="G10" s="231"/>
      <c r="H10" s="232"/>
      <c r="I10" s="225"/>
      <c r="J10" s="234">
        <v>6</v>
      </c>
      <c r="K10" s="221">
        <v>4</v>
      </c>
      <c r="L10" s="237" t="str">
        <f>VLOOKUP(K10,'пр.взв.'!B7:F70,2,FALSE)</f>
        <v>КИРИЧЕНКО Максим Александрович</v>
      </c>
      <c r="M10" s="241" t="str">
        <f>VLOOKUP(K10,'пр.взв.'!B7:G130,3,FALSE)</f>
        <v>06.10.1982 КМС</v>
      </c>
      <c r="N10" s="241" t="str">
        <f>VLOOKUP(K10,'пр.взв.'!B7:H130,4,FALSE)</f>
        <v>ДВФО</v>
      </c>
      <c r="O10" s="226"/>
      <c r="P10" s="231"/>
      <c r="Q10" s="232"/>
      <c r="R10" s="225"/>
    </row>
    <row r="11" spans="1:18" ht="12.75">
      <c r="A11" s="219"/>
      <c r="B11" s="222"/>
      <c r="C11" s="224"/>
      <c r="D11" s="173"/>
      <c r="E11" s="173"/>
      <c r="F11" s="173"/>
      <c r="G11" s="173"/>
      <c r="H11" s="167"/>
      <c r="I11" s="163"/>
      <c r="J11" s="235"/>
      <c r="K11" s="222"/>
      <c r="L11" s="238"/>
      <c r="M11" s="242"/>
      <c r="N11" s="242"/>
      <c r="O11" s="173"/>
      <c r="P11" s="173"/>
      <c r="Q11" s="167"/>
      <c r="R11" s="163"/>
    </row>
    <row r="12" spans="1:18" ht="12.75">
      <c r="A12" s="219"/>
      <c r="B12" s="222">
        <v>7</v>
      </c>
      <c r="C12" s="228" t="str">
        <f>VLOOKUP(B12,'пр.взв.'!B7:F70,2,FALSE)</f>
        <v>АБРАМОВ Иван Владимирович</v>
      </c>
      <c r="D12" s="169" t="str">
        <f>VLOOKUP(B12,'пр.взв.'!B7:G132,3,FALSE)</f>
        <v>25.04.1990  МС</v>
      </c>
      <c r="E12" s="242" t="str">
        <f>VLOOKUP(B12,'пр.взв.'!B2:H132,4,FALSE)</f>
        <v>ПФО</v>
      </c>
      <c r="F12" s="243"/>
      <c r="G12" s="243"/>
      <c r="H12" s="164"/>
      <c r="I12" s="164"/>
      <c r="J12" s="235"/>
      <c r="K12" s="222">
        <v>8</v>
      </c>
      <c r="L12" s="249">
        <f>VLOOKUP(K12,'пр.взв.'!B7:F70,2,FALSE)</f>
        <v>0</v>
      </c>
      <c r="M12" s="252">
        <f>VLOOKUP(K12,'пр.взв.'!B7:G132,3,FALSE)</f>
        <v>0</v>
      </c>
      <c r="N12" s="252">
        <f>VLOOKUP(K12,'пр.взв.'!B7:H132,4,FALSE)</f>
        <v>0</v>
      </c>
      <c r="O12" s="243"/>
      <c r="P12" s="243"/>
      <c r="Q12" s="164"/>
      <c r="R12" s="164"/>
    </row>
    <row r="13" spans="1:18" ht="12.75">
      <c r="A13" s="247"/>
      <c r="B13" s="222"/>
      <c r="C13" s="224"/>
      <c r="D13" s="173"/>
      <c r="E13" s="173"/>
      <c r="F13" s="251"/>
      <c r="G13" s="251"/>
      <c r="H13" s="165"/>
      <c r="I13" s="165"/>
      <c r="J13" s="248"/>
      <c r="K13" s="222"/>
      <c r="L13" s="250"/>
      <c r="M13" s="253"/>
      <c r="N13" s="253"/>
      <c r="O13" s="251"/>
      <c r="P13" s="251"/>
      <c r="Q13" s="165"/>
      <c r="R13" s="165"/>
    </row>
    <row r="15" spans="2:18" ht="16.5" thickBot="1">
      <c r="B15" s="80" t="s">
        <v>37</v>
      </c>
      <c r="C15" s="84" t="s">
        <v>44</v>
      </c>
      <c r="D15" s="84"/>
      <c r="E15" s="84"/>
      <c r="F15" s="85" t="str">
        <f>'пр.взв.'!D4</f>
        <v>в.к.90кг</v>
      </c>
      <c r="G15" s="84"/>
      <c r="H15" s="84"/>
      <c r="I15" s="84"/>
      <c r="J15" s="83"/>
      <c r="K15" s="80" t="s">
        <v>1</v>
      </c>
      <c r="L15" s="84" t="s">
        <v>44</v>
      </c>
      <c r="M15" s="84"/>
      <c r="N15" s="84"/>
      <c r="O15" s="85" t="str">
        <f>'пр.взв.'!D4</f>
        <v>в.к.90кг</v>
      </c>
      <c r="P15" s="84"/>
      <c r="Q15" s="84"/>
      <c r="R15" s="84"/>
    </row>
    <row r="16" spans="1:18" ht="12.75" customHeight="1">
      <c r="A16" s="214" t="s">
        <v>47</v>
      </c>
      <c r="B16" s="212" t="s">
        <v>5</v>
      </c>
      <c r="C16" s="206" t="s">
        <v>6</v>
      </c>
      <c r="D16" s="206" t="s">
        <v>14</v>
      </c>
      <c r="E16" s="206" t="s">
        <v>15</v>
      </c>
      <c r="F16" s="206" t="s">
        <v>16</v>
      </c>
      <c r="G16" s="208" t="s">
        <v>42</v>
      </c>
      <c r="H16" s="210" t="s">
        <v>43</v>
      </c>
      <c r="I16" s="216" t="s">
        <v>18</v>
      </c>
      <c r="J16" s="214" t="s">
        <v>47</v>
      </c>
      <c r="K16" s="212" t="s">
        <v>5</v>
      </c>
      <c r="L16" s="206" t="s">
        <v>6</v>
      </c>
      <c r="M16" s="206" t="s">
        <v>14</v>
      </c>
      <c r="N16" s="206" t="s">
        <v>15</v>
      </c>
      <c r="O16" s="206" t="s">
        <v>16</v>
      </c>
      <c r="P16" s="208" t="s">
        <v>42</v>
      </c>
      <c r="Q16" s="210" t="s">
        <v>43</v>
      </c>
      <c r="R16" s="216" t="s">
        <v>18</v>
      </c>
    </row>
    <row r="17" spans="1:18" ht="21" customHeight="1" thickBot="1">
      <c r="A17" s="215"/>
      <c r="B17" s="213" t="s">
        <v>38</v>
      </c>
      <c r="C17" s="207"/>
      <c r="D17" s="207"/>
      <c r="E17" s="207"/>
      <c r="F17" s="207"/>
      <c r="G17" s="209"/>
      <c r="H17" s="211"/>
      <c r="I17" s="217" t="s">
        <v>39</v>
      </c>
      <c r="J17" s="215"/>
      <c r="K17" s="213" t="s">
        <v>38</v>
      </c>
      <c r="L17" s="207"/>
      <c r="M17" s="207"/>
      <c r="N17" s="207"/>
      <c r="O17" s="207"/>
      <c r="P17" s="209"/>
      <c r="Q17" s="211"/>
      <c r="R17" s="217" t="s">
        <v>39</v>
      </c>
    </row>
    <row r="18" spans="1:18" ht="12.75">
      <c r="A18" s="254">
        <v>1</v>
      </c>
      <c r="B18" s="257">
        <f>'пр.хода'!E9</f>
        <v>1</v>
      </c>
      <c r="C18" s="223" t="str">
        <f>VLOOKUP(B18,'пр.взв.'!B1:F82,2,FALSE)</f>
        <v>АЛИСКЕРОВ Икрам Сабирович</v>
      </c>
      <c r="D18" s="225" t="str">
        <f>VLOOKUP(B18,'пр.взв.'!B1:G138,3,FALSE)</f>
        <v>07.12.1992  МС</v>
      </c>
      <c r="E18" s="225" t="str">
        <f>VLOOKUP(B18,'пр.взв.'!B1:H138,4,FALSE)</f>
        <v>ПФО</v>
      </c>
      <c r="F18" s="251"/>
      <c r="G18" s="261"/>
      <c r="H18" s="262"/>
      <c r="I18" s="165"/>
      <c r="J18" s="254">
        <v>2</v>
      </c>
      <c r="K18" s="257">
        <f>'пр.хода'!Q9</f>
        <v>2</v>
      </c>
      <c r="L18" s="237" t="str">
        <f>VLOOKUP(K18,'пр.взв.'!B1:F78,2,FALSE)</f>
        <v>ХАЛИТОВ Денис Сайдуллаевич</v>
      </c>
      <c r="M18" s="241" t="str">
        <f>VLOOKUP(K18,'пр.взв.'!B1:G138,3,FALSE)</f>
        <v>17.06.1985 КМС</v>
      </c>
      <c r="N18" s="241" t="str">
        <f>VLOOKUP(K18,'пр.взв.'!B1:H138,4,FALSE)</f>
        <v>СФО</v>
      </c>
      <c r="O18" s="251"/>
      <c r="P18" s="261"/>
      <c r="Q18" s="262"/>
      <c r="R18" s="165"/>
    </row>
    <row r="19" spans="1:18" ht="12.75">
      <c r="A19" s="255"/>
      <c r="B19" s="258"/>
      <c r="C19" s="224"/>
      <c r="D19" s="173"/>
      <c r="E19" s="173"/>
      <c r="F19" s="173"/>
      <c r="G19" s="173"/>
      <c r="H19" s="167"/>
      <c r="I19" s="163"/>
      <c r="J19" s="255"/>
      <c r="K19" s="258"/>
      <c r="L19" s="238"/>
      <c r="M19" s="242"/>
      <c r="N19" s="242"/>
      <c r="O19" s="173"/>
      <c r="P19" s="173"/>
      <c r="Q19" s="167"/>
      <c r="R19" s="163"/>
    </row>
    <row r="20" spans="1:18" ht="12.75">
      <c r="A20" s="255"/>
      <c r="B20" s="259">
        <f>'пр.хода'!E13</f>
        <v>3</v>
      </c>
      <c r="C20" s="228" t="str">
        <f>VLOOKUP(B20,'пр.взв.'!B1:F82,2,FALSE)</f>
        <v>КОПЫЛОВ Роман Юрьевич</v>
      </c>
      <c r="D20" s="169" t="str">
        <f>VLOOKUP(B20,'пр.взв.'!B1:G140,3,FALSE)</f>
        <v>04.05.1992 КМС</v>
      </c>
      <c r="E20" s="169" t="str">
        <f>VLOOKUP(B20,'пр.взв.'!B1:H140,4,FALSE)</f>
        <v>СФО</v>
      </c>
      <c r="F20" s="243"/>
      <c r="G20" s="243"/>
      <c r="H20" s="164"/>
      <c r="I20" s="164"/>
      <c r="J20" s="255"/>
      <c r="K20" s="259">
        <f>'пр.хода'!Q13</f>
        <v>4</v>
      </c>
      <c r="L20" s="239" t="str">
        <f>VLOOKUP(K20,'пр.взв.'!B1:F78,2,FALSE)</f>
        <v>КИРИЧЕНКО Максим Александрович</v>
      </c>
      <c r="M20" s="245" t="str">
        <f>VLOOKUP(K20,'пр.взв.'!B1:G140,3,FALSE)</f>
        <v>06.10.1982 КМС</v>
      </c>
      <c r="N20" s="245" t="str">
        <f>VLOOKUP(K20,'пр.взв.'!B1:H140,4,FALSE)</f>
        <v>ДВФО</v>
      </c>
      <c r="O20" s="243"/>
      <c r="P20" s="243"/>
      <c r="Q20" s="164"/>
      <c r="R20" s="164"/>
    </row>
    <row r="21" spans="1:18" ht="12.75">
      <c r="A21" s="256"/>
      <c r="B21" s="260"/>
      <c r="C21" s="224"/>
      <c r="D21" s="173"/>
      <c r="E21" s="173"/>
      <c r="F21" s="251"/>
      <c r="G21" s="251"/>
      <c r="H21" s="165"/>
      <c r="I21" s="165"/>
      <c r="J21" s="256"/>
      <c r="K21" s="260"/>
      <c r="L21" s="238"/>
      <c r="M21" s="242"/>
      <c r="N21" s="242"/>
      <c r="O21" s="251"/>
      <c r="P21" s="251"/>
      <c r="Q21" s="165"/>
      <c r="R21" s="165"/>
    </row>
    <row r="23" spans="1:18" ht="15">
      <c r="A23" s="263" t="s">
        <v>45</v>
      </c>
      <c r="B23" s="263"/>
      <c r="C23" s="263"/>
      <c r="D23" s="263"/>
      <c r="E23" s="263"/>
      <c r="F23" s="263"/>
      <c r="G23" s="263"/>
      <c r="H23" s="263"/>
      <c r="I23" s="263"/>
      <c r="J23" s="263" t="s">
        <v>46</v>
      </c>
      <c r="K23" s="263"/>
      <c r="L23" s="263"/>
      <c r="M23" s="263"/>
      <c r="N23" s="263"/>
      <c r="O23" s="263"/>
      <c r="P23" s="263"/>
      <c r="Q23" s="263"/>
      <c r="R23" s="263"/>
    </row>
    <row r="24" spans="2:18" ht="16.5" thickBot="1">
      <c r="B24" s="80" t="s">
        <v>37</v>
      </c>
      <c r="C24" s="86"/>
      <c r="D24" s="86"/>
      <c r="E24" s="86"/>
      <c r="F24" s="86" t="str">
        <f>'пр.взв.'!D4</f>
        <v>в.к.90кг</v>
      </c>
      <c r="G24" s="86"/>
      <c r="H24" s="86"/>
      <c r="I24" s="86"/>
      <c r="J24" s="87"/>
      <c r="K24" s="88" t="s">
        <v>1</v>
      </c>
      <c r="L24" s="86"/>
      <c r="M24" s="86"/>
      <c r="N24" s="86"/>
      <c r="O24" s="86" t="str">
        <f>'пр.взв.'!D4</f>
        <v>в.к.90кг</v>
      </c>
      <c r="P24" s="83"/>
      <c r="Q24" s="83"/>
      <c r="R24" s="83"/>
    </row>
    <row r="25" spans="1:18" ht="12.75" customHeight="1">
      <c r="A25" s="214" t="s">
        <v>47</v>
      </c>
      <c r="B25" s="212" t="s">
        <v>5</v>
      </c>
      <c r="C25" s="206" t="s">
        <v>6</v>
      </c>
      <c r="D25" s="206" t="s">
        <v>14</v>
      </c>
      <c r="E25" s="206" t="s">
        <v>15</v>
      </c>
      <c r="F25" s="206" t="s">
        <v>16</v>
      </c>
      <c r="G25" s="208" t="s">
        <v>42</v>
      </c>
      <c r="H25" s="210" t="s">
        <v>43</v>
      </c>
      <c r="I25" s="216" t="s">
        <v>18</v>
      </c>
      <c r="J25" s="214" t="s">
        <v>47</v>
      </c>
      <c r="K25" s="212" t="s">
        <v>5</v>
      </c>
      <c r="L25" s="206" t="s">
        <v>6</v>
      </c>
      <c r="M25" s="206" t="s">
        <v>14</v>
      </c>
      <c r="N25" s="206" t="s">
        <v>15</v>
      </c>
      <c r="O25" s="206" t="s">
        <v>16</v>
      </c>
      <c r="P25" s="208" t="s">
        <v>42</v>
      </c>
      <c r="Q25" s="210" t="s">
        <v>43</v>
      </c>
      <c r="R25" s="216" t="s">
        <v>18</v>
      </c>
    </row>
    <row r="26" spans="1:18" ht="19.5" customHeight="1" thickBot="1">
      <c r="A26" s="215"/>
      <c r="B26" s="213" t="s">
        <v>38</v>
      </c>
      <c r="C26" s="207"/>
      <c r="D26" s="207"/>
      <c r="E26" s="207"/>
      <c r="F26" s="207"/>
      <c r="G26" s="209"/>
      <c r="H26" s="211"/>
      <c r="I26" s="217" t="s">
        <v>39</v>
      </c>
      <c r="J26" s="215"/>
      <c r="K26" s="213" t="s">
        <v>38</v>
      </c>
      <c r="L26" s="207"/>
      <c r="M26" s="207"/>
      <c r="N26" s="207"/>
      <c r="O26" s="207"/>
      <c r="P26" s="209"/>
      <c r="Q26" s="211"/>
      <c r="R26" s="217" t="s">
        <v>39</v>
      </c>
    </row>
    <row r="27" spans="1:18" ht="12.75">
      <c r="A27" s="234">
        <v>1</v>
      </c>
      <c r="B27" s="264">
        <f>'пр.хода'!A21</f>
        <v>5</v>
      </c>
      <c r="C27" s="223" t="str">
        <f>VLOOKUP(B27,'пр.взв.'!B2:F91,2,FALSE)</f>
        <v>ДАНИЯЛОВ Ризван Абдуллаханович</v>
      </c>
      <c r="D27" s="225" t="str">
        <f>VLOOKUP(B27,'пр.взв.'!B2:G147,3,FALSE)</f>
        <v>29.12.1984    МС</v>
      </c>
      <c r="E27" s="225" t="str">
        <f>VLOOKUP(B27,'пр.взв.'!B2:H147,4,FALSE)</f>
        <v>МОС</v>
      </c>
      <c r="F27" s="226"/>
      <c r="G27" s="231"/>
      <c r="H27" s="232"/>
      <c r="I27" s="233"/>
      <c r="J27" s="234">
        <v>2</v>
      </c>
      <c r="K27" s="264">
        <f>'пр.хода'!U21</f>
        <v>6</v>
      </c>
      <c r="L27" s="237" t="str">
        <f>VLOOKUP(K27,'пр.взв.'!B2:F91,2,FALSE)</f>
        <v>БАРДИН Сергей Евгеньевич</v>
      </c>
      <c r="M27" s="241" t="str">
        <f>VLOOKUP(K27,'пр.взв.'!B2:G147,3,FALSE)</f>
        <v>02.07.1990  МС</v>
      </c>
      <c r="N27" s="241" t="str">
        <f>VLOOKUP(K27,'пр.взв.'!B2:H147,4,FALSE)</f>
        <v>ПФО</v>
      </c>
      <c r="O27" s="226"/>
      <c r="P27" s="231"/>
      <c r="Q27" s="232"/>
      <c r="R27" s="233"/>
    </row>
    <row r="28" spans="1:18" ht="12.75">
      <c r="A28" s="235"/>
      <c r="B28" s="258"/>
      <c r="C28" s="224"/>
      <c r="D28" s="173"/>
      <c r="E28" s="173"/>
      <c r="F28" s="173"/>
      <c r="G28" s="173"/>
      <c r="H28" s="167"/>
      <c r="I28" s="163"/>
      <c r="J28" s="235"/>
      <c r="K28" s="258"/>
      <c r="L28" s="238"/>
      <c r="M28" s="242"/>
      <c r="N28" s="242"/>
      <c r="O28" s="173"/>
      <c r="P28" s="173"/>
      <c r="Q28" s="167"/>
      <c r="R28" s="163"/>
    </row>
    <row r="29" spans="1:18" ht="12.75">
      <c r="A29" s="235"/>
      <c r="B29" s="265">
        <f>'пр.хода'!A23</f>
        <v>7</v>
      </c>
      <c r="C29" s="228" t="str">
        <f>VLOOKUP(B29,'пр.взв.'!B2:F91,2,FALSE)</f>
        <v>АБРАМОВ Иван Владимирович</v>
      </c>
      <c r="D29" s="169" t="str">
        <f>VLOOKUP(B29,'пр.взв.'!B2:G149,3,FALSE)</f>
        <v>25.04.1990  МС</v>
      </c>
      <c r="E29" s="169" t="str">
        <f>VLOOKUP(B29,'пр.взв.'!B2:H149,4,FALSE)</f>
        <v>ПФО</v>
      </c>
      <c r="F29" s="243"/>
      <c r="G29" s="243"/>
      <c r="H29" s="164"/>
      <c r="I29" s="164"/>
      <c r="J29" s="235"/>
      <c r="K29" s="265">
        <f>'пр.хода'!U23</f>
        <v>0</v>
      </c>
      <c r="L29" s="239" t="e">
        <f>VLOOKUP(K29,'пр.взв.'!B2:F91,2,FALSE)</f>
        <v>#N/A</v>
      </c>
      <c r="M29" s="245" t="e">
        <f>VLOOKUP(K29,'пр.взв.'!B2:G149,3,FALSE)</f>
        <v>#N/A</v>
      </c>
      <c r="N29" s="245" t="e">
        <f>VLOOKUP(K29,'пр.взв.'!B2:H149,4,FALSE)</f>
        <v>#N/A</v>
      </c>
      <c r="O29" s="243"/>
      <c r="P29" s="243"/>
      <c r="Q29" s="164"/>
      <c r="R29" s="164"/>
    </row>
    <row r="30" spans="1:18" ht="12.75">
      <c r="A30" s="248"/>
      <c r="B30" s="260"/>
      <c r="C30" s="224"/>
      <c r="D30" s="173"/>
      <c r="E30" s="173"/>
      <c r="F30" s="251"/>
      <c r="G30" s="251"/>
      <c r="H30" s="165"/>
      <c r="I30" s="165"/>
      <c r="J30" s="248"/>
      <c r="K30" s="260"/>
      <c r="L30" s="238"/>
      <c r="M30" s="242"/>
      <c r="N30" s="242"/>
      <c r="O30" s="251"/>
      <c r="P30" s="251"/>
      <c r="Q30" s="165"/>
      <c r="R30" s="165"/>
    </row>
  </sheetData>
  <sheetProtection/>
  <mergeCells count="196">
    <mergeCell ref="O29:O30"/>
    <mergeCell ref="P29:P30"/>
    <mergeCell ref="Q27:Q28"/>
    <mergeCell ref="R27:R28"/>
    <mergeCell ref="F29:F30"/>
    <mergeCell ref="G29:G30"/>
    <mergeCell ref="H29:H30"/>
    <mergeCell ref="I29:I30"/>
    <mergeCell ref="Q29:Q30"/>
    <mergeCell ref="R29:R30"/>
    <mergeCell ref="M29:M30"/>
    <mergeCell ref="N29:N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D29:D30"/>
    <mergeCell ref="E29:E30"/>
    <mergeCell ref="G27:G28"/>
    <mergeCell ref="H27:H28"/>
    <mergeCell ref="Q25:Q26"/>
    <mergeCell ref="R25:R26"/>
    <mergeCell ref="A27:A30"/>
    <mergeCell ref="B27:B28"/>
    <mergeCell ref="C27:C28"/>
    <mergeCell ref="D27:D28"/>
    <mergeCell ref="E27:E28"/>
    <mergeCell ref="F27:F28"/>
    <mergeCell ref="B29:B30"/>
    <mergeCell ref="C29:C30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A23:I23"/>
    <mergeCell ref="J23:R23"/>
    <mergeCell ref="M20:M21"/>
    <mergeCell ref="N20:N21"/>
    <mergeCell ref="O20:O21"/>
    <mergeCell ref="P20:P21"/>
    <mergeCell ref="F20:F21"/>
    <mergeCell ref="G20:G21"/>
    <mergeCell ref="H20:H21"/>
    <mergeCell ref="I20:I21"/>
    <mergeCell ref="Q20:Q21"/>
    <mergeCell ref="R20:R21"/>
    <mergeCell ref="M18:M19"/>
    <mergeCell ref="N18:N19"/>
    <mergeCell ref="O18:O19"/>
    <mergeCell ref="P18:P19"/>
    <mergeCell ref="Q18:Q19"/>
    <mergeCell ref="R18:R19"/>
    <mergeCell ref="I18:I19"/>
    <mergeCell ref="J18:J21"/>
    <mergeCell ref="K18:K19"/>
    <mergeCell ref="L18:L19"/>
    <mergeCell ref="K20:K21"/>
    <mergeCell ref="L20:L21"/>
    <mergeCell ref="D20:D21"/>
    <mergeCell ref="E20:E21"/>
    <mergeCell ref="G18:G19"/>
    <mergeCell ref="H18:H19"/>
    <mergeCell ref="Q16:Q17"/>
    <mergeCell ref="R16:R17"/>
    <mergeCell ref="A18:A21"/>
    <mergeCell ref="B18:B19"/>
    <mergeCell ref="C18:C19"/>
    <mergeCell ref="D18:D19"/>
    <mergeCell ref="E18:E19"/>
    <mergeCell ref="F18:F19"/>
    <mergeCell ref="B20:B21"/>
    <mergeCell ref="C20:C21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F12:F13"/>
    <mergeCell ref="G12:G13"/>
    <mergeCell ref="Q12:Q13"/>
    <mergeCell ref="R12:R13"/>
    <mergeCell ref="M12:M13"/>
    <mergeCell ref="N12:N13"/>
    <mergeCell ref="O12:O13"/>
    <mergeCell ref="P12:P13"/>
    <mergeCell ref="B12:B13"/>
    <mergeCell ref="C12:C13"/>
    <mergeCell ref="D12:D13"/>
    <mergeCell ref="E12:E13"/>
    <mergeCell ref="O10:O11"/>
    <mergeCell ref="P10:P11"/>
    <mergeCell ref="Q10:Q11"/>
    <mergeCell ref="R10:R11"/>
    <mergeCell ref="H12:H13"/>
    <mergeCell ref="I12:I13"/>
    <mergeCell ref="M10:M11"/>
    <mergeCell ref="N10:N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Q6:Q7"/>
    <mergeCell ref="R6:R7"/>
    <mergeCell ref="F8:F9"/>
    <mergeCell ref="G8:G9"/>
    <mergeCell ref="H8:H9"/>
    <mergeCell ref="I8:I9"/>
    <mergeCell ref="M8:M9"/>
    <mergeCell ref="N8:N9"/>
    <mergeCell ref="O8:O9"/>
    <mergeCell ref="P8:P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D8:D9"/>
    <mergeCell ref="E8:E9"/>
    <mergeCell ref="G6:G7"/>
    <mergeCell ref="H6:H7"/>
    <mergeCell ref="Q4:Q5"/>
    <mergeCell ref="R4:R5"/>
    <mergeCell ref="A6:A9"/>
    <mergeCell ref="B6:B7"/>
    <mergeCell ref="C6:C7"/>
    <mergeCell ref="D6:D7"/>
    <mergeCell ref="E6:E7"/>
    <mergeCell ref="F6:F7"/>
    <mergeCell ref="B8:B9"/>
    <mergeCell ref="C8:C9"/>
    <mergeCell ref="M4:M5"/>
    <mergeCell ref="N4:N5"/>
    <mergeCell ref="O4:O5"/>
    <mergeCell ref="P4:P5"/>
    <mergeCell ref="K4:K5"/>
    <mergeCell ref="L4:L5"/>
    <mergeCell ref="A4:A5"/>
    <mergeCell ref="B4:B5"/>
    <mergeCell ref="C4:C5"/>
    <mergeCell ref="D4:D5"/>
    <mergeCell ref="I4:I5"/>
    <mergeCell ref="J4:J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72" t="s">
        <v>26</v>
      </c>
      <c r="D1" s="273"/>
      <c r="E1" s="273"/>
      <c r="F1" s="273"/>
      <c r="G1" s="273"/>
      <c r="H1" s="273"/>
      <c r="I1" s="273"/>
      <c r="J1" s="274"/>
    </row>
    <row r="2" spans="1:36" ht="26.25" customHeight="1" thickBot="1">
      <c r="A2" s="6"/>
      <c r="B2" s="6"/>
      <c r="C2" s="176" t="str">
        <f>HYPERLINK('[1]реквизиты'!$A$2)</f>
        <v>Наименование соревнования</v>
      </c>
      <c r="D2" s="177"/>
      <c r="E2" s="177"/>
      <c r="F2" s="177"/>
      <c r="G2" s="177"/>
      <c r="H2" s="177"/>
      <c r="I2" s="177"/>
      <c r="J2" s="283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в.к.90кг</v>
      </c>
      <c r="G4" s="62"/>
      <c r="H4" s="62"/>
      <c r="I4" s="62"/>
      <c r="J4" s="62"/>
      <c r="K4" s="62"/>
      <c r="L4" s="61"/>
      <c r="M4" s="61"/>
    </row>
    <row r="5" spans="1:13" ht="16.5" thickBot="1">
      <c r="A5" s="281" t="s">
        <v>0</v>
      </c>
      <c r="B5" s="281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79">
        <v>1</v>
      </c>
      <c r="B6" s="280" t="str">
        <f>VLOOKUP('стартвый '!A6:A7,'пр.взв.'!B6:C21,2,FALSE)</f>
        <v>АЛИСКЕРОВ Икрам Сабирович</v>
      </c>
      <c r="C6" s="278" t="str">
        <f>VLOOKUP(A6,'пр.взв.'!B6:H21,3,FALSE)</f>
        <v>07.12.1992  МС</v>
      </c>
      <c r="D6" s="278" t="str">
        <f>VLOOKUP(A6,'пр.взв.'!B6:H21,4,FALSE)</f>
        <v>ПФО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75"/>
      <c r="B7" s="276"/>
      <c r="C7" s="277"/>
      <c r="D7" s="277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66">
        <v>5</v>
      </c>
      <c r="B8" s="268" t="str">
        <f>VLOOKUP('стартвый '!A8:A9,'пр.взв.'!B8:C23,2,FALSE)</f>
        <v>ДАНИЯЛОВ Ризван Абдуллаханович</v>
      </c>
      <c r="C8" s="270" t="str">
        <f>VLOOKUP(A8,'пр.взв.'!B6:H21,3,FALSE)</f>
        <v>29.12.1984    МС</v>
      </c>
      <c r="D8" s="270" t="str">
        <f>VLOOKUP(A8,'пр.взв.'!B6:H21,4,FALSE)</f>
        <v>МОС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75"/>
      <c r="B9" s="276"/>
      <c r="C9" s="277"/>
      <c r="D9" s="277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79">
        <v>3</v>
      </c>
      <c r="B10" s="280" t="str">
        <f>VLOOKUP('стартвый '!A10:A11,'пр.взв.'!B10:C25,2,FALSE)</f>
        <v>КОПЫЛОВ Роман Юрьевич</v>
      </c>
      <c r="C10" s="278" t="str">
        <f>VLOOKUP(A10,'пр.взв.'!B6:H21,3,FALSE)</f>
        <v>04.05.1992 КМС</v>
      </c>
      <c r="D10" s="278" t="str">
        <f>VLOOKUP(A10,'пр.взв.'!B6:H21,4,FALSE)</f>
        <v>СФО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75"/>
      <c r="B11" s="276"/>
      <c r="C11" s="277"/>
      <c r="D11" s="277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66">
        <v>7</v>
      </c>
      <c r="B12" s="268" t="str">
        <f>VLOOKUP('стартвый '!A12:A13,'пр.взв.'!B12:C27,2,FALSE)</f>
        <v>АБРАМОВ Иван Владимирович</v>
      </c>
      <c r="C12" s="270" t="str">
        <f>VLOOKUP(A12,'пр.взв.'!B6:H21,3,FALSE)</f>
        <v>25.04.1990  МС</v>
      </c>
      <c r="D12" s="270" t="str">
        <f>VLOOKUP(A12,'пр.взв.'!B6:H21,4,FALSE)</f>
        <v>ПФО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67"/>
      <c r="B13" s="269"/>
      <c r="C13" s="271"/>
      <c r="D13" s="271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81" t="s">
        <v>1</v>
      </c>
      <c r="B16" s="281"/>
      <c r="E16" s="23"/>
      <c r="F16" s="23"/>
      <c r="G16" s="23"/>
      <c r="H16" s="23"/>
      <c r="I16" s="45"/>
      <c r="J16" s="3"/>
    </row>
    <row r="17" spans="1:10" ht="13.5" thickBot="1">
      <c r="A17" s="279">
        <v>2</v>
      </c>
      <c r="B17" s="280" t="str">
        <f>VLOOKUP(A17,'пр.взв.'!B7:H22,2,FALSE)</f>
        <v>ХАЛИТОВ Денис Сайдуллаевич</v>
      </c>
      <c r="C17" s="278" t="str">
        <f>VLOOKUP(A17,'пр.взв.'!B7:H22,3,FALSE)</f>
        <v>17.06.1985 КМС</v>
      </c>
      <c r="D17" s="278" t="str">
        <f>VLOOKUP(A17,'пр.взв.'!B7:H22,4,FALSE)</f>
        <v>СФО</v>
      </c>
      <c r="E17" s="23"/>
      <c r="F17" s="23"/>
      <c r="G17" s="23"/>
      <c r="H17" s="23"/>
      <c r="I17" s="38"/>
      <c r="J17" s="3"/>
    </row>
    <row r="18" spans="1:10" ht="12.75">
      <c r="A18" s="275"/>
      <c r="B18" s="276"/>
      <c r="C18" s="277"/>
      <c r="D18" s="277"/>
      <c r="E18" s="25"/>
      <c r="F18" s="23"/>
      <c r="G18" s="30"/>
      <c r="H18" s="27"/>
      <c r="I18" s="38"/>
      <c r="J18" s="3"/>
    </row>
    <row r="19" spans="1:10" ht="13.5" thickBot="1">
      <c r="A19" s="266">
        <v>6</v>
      </c>
      <c r="B19" s="268" t="str">
        <f>VLOOKUP('стартвый '!A19:A20,'пр.взв.'!B7:H22,2,FALSE)</f>
        <v>БАРДИН Сергей Евгеньевич</v>
      </c>
      <c r="C19" s="270" t="str">
        <f>VLOOKUP(A19,'пр.взв.'!B7:H22,3,FALSE)</f>
        <v>02.07.1990  МС</v>
      </c>
      <c r="D19" s="270" t="str">
        <f>VLOOKUP(A19,'пр.взв.'!B7:H22,4,FALSE)</f>
        <v>ПФО</v>
      </c>
      <c r="E19" s="24"/>
      <c r="F19" s="26"/>
      <c r="G19" s="29"/>
      <c r="H19" s="27"/>
      <c r="I19" s="38"/>
      <c r="J19" s="3"/>
    </row>
    <row r="20" spans="1:10" ht="13.5" thickBot="1">
      <c r="A20" s="275"/>
      <c r="B20" s="276"/>
      <c r="C20" s="277"/>
      <c r="D20" s="277"/>
      <c r="E20" s="23"/>
      <c r="F20" s="27"/>
      <c r="G20" s="25"/>
      <c r="H20" s="31"/>
      <c r="I20" s="38"/>
      <c r="J20" s="3"/>
    </row>
    <row r="21" spans="1:8" ht="13.5" thickBot="1">
      <c r="A21" s="279">
        <v>4</v>
      </c>
      <c r="B21" s="280" t="str">
        <f>VLOOKUP('стартвый '!A21:A22,'пр.взв.'!B7:H22,2,FALSE)</f>
        <v>КИРИЧЕНКО Максим Александрович</v>
      </c>
      <c r="C21" s="278" t="str">
        <f>VLOOKUP(A21,'пр.взв.'!B7:H22,3,FALSE)</f>
        <v>06.10.1982 КМС</v>
      </c>
      <c r="D21" s="278" t="str">
        <f>VLOOKUP(A21,'пр.взв.'!B7:H22,4,FALSE)</f>
        <v>ДВФО</v>
      </c>
      <c r="E21" s="23"/>
      <c r="F21" s="27"/>
      <c r="G21" s="24"/>
      <c r="H21" s="3"/>
    </row>
    <row r="22" spans="1:8" ht="12.75">
      <c r="A22" s="275"/>
      <c r="B22" s="276"/>
      <c r="C22" s="277"/>
      <c r="D22" s="277"/>
      <c r="E22" s="25"/>
      <c r="F22" s="28"/>
      <c r="G22" s="29"/>
      <c r="H22" s="27"/>
    </row>
    <row r="23" spans="1:8" ht="13.5" thickBot="1">
      <c r="A23" s="266">
        <v>8</v>
      </c>
      <c r="B23" s="268">
        <f>VLOOKUP('стартвый '!A23:A24,'пр.взв.'!B7:H22,2,FALSE)</f>
        <v>0</v>
      </c>
      <c r="C23" s="270">
        <f>VLOOKUP(A23,'пр.взв.'!B7:H22,3,FALSE)</f>
        <v>0</v>
      </c>
      <c r="D23" s="270">
        <f>VLOOKUP(A23,'пр.взв.'!B7:H22,4,FALSE)</f>
        <v>0</v>
      </c>
      <c r="E23" s="24"/>
      <c r="F23" s="23"/>
      <c r="G23" s="30"/>
      <c r="H23" s="27"/>
    </row>
    <row r="24" spans="1:8" ht="13.5" thickBot="1">
      <c r="A24" s="267"/>
      <c r="B24" s="269"/>
      <c r="C24" s="271"/>
      <c r="D24" s="271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7:A18"/>
    <mergeCell ref="A16:B16"/>
    <mergeCell ref="B17:B18"/>
    <mergeCell ref="C17:C18"/>
    <mergeCell ref="A21:A22"/>
    <mergeCell ref="B21:B22"/>
    <mergeCell ref="C21:C22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4">
      <selection activeCell="A30" sqref="A30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8" t="str">
        <f>'пр.хода'!C3</f>
        <v>КУБОК РОССИИ ПО БОЕВОМУ САМБО</v>
      </c>
      <c r="B1" s="291"/>
      <c r="C1" s="291"/>
      <c r="D1" s="291"/>
      <c r="E1" s="291"/>
      <c r="F1" s="291"/>
      <c r="G1" s="291"/>
      <c r="H1" s="292"/>
    </row>
    <row r="2" spans="1:8" ht="12.75">
      <c r="A2" s="293" t="str">
        <f>'пр.хода'!C4</f>
        <v>01-05 октября 2015года г.Кстово</v>
      </c>
      <c r="B2" s="293"/>
      <c r="C2" s="293"/>
      <c r="D2" s="293"/>
      <c r="E2" s="293"/>
      <c r="F2" s="293"/>
      <c r="G2" s="293"/>
      <c r="H2" s="293"/>
    </row>
    <row r="3" spans="1:8" ht="18.75" thickBot="1">
      <c r="A3" s="294" t="s">
        <v>32</v>
      </c>
      <c r="B3" s="294"/>
      <c r="C3" s="294"/>
      <c r="D3" s="294"/>
      <c r="E3" s="294"/>
      <c r="F3" s="294"/>
      <c r="G3" s="294"/>
      <c r="H3" s="294"/>
    </row>
    <row r="4" spans="2:8" ht="18.75" thickBot="1">
      <c r="B4" s="73"/>
      <c r="C4" s="74"/>
      <c r="D4" s="295" t="str">
        <f>HYPERLINK('пр.взв.'!D4)</f>
        <v>в.к.90кг</v>
      </c>
      <c r="E4" s="296"/>
      <c r="F4" s="297"/>
      <c r="G4" s="74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>
      <c r="A6" s="298" t="s">
        <v>33</v>
      </c>
      <c r="B6" s="288" t="str">
        <f>VLOOKUP(J6,'пр.взв.'!B6:H133,2,FALSE)</f>
        <v>КОПЫЛОВ Роман Юрьевич</v>
      </c>
      <c r="C6" s="288"/>
      <c r="D6" s="288"/>
      <c r="E6" s="288"/>
      <c r="F6" s="288"/>
      <c r="G6" s="288"/>
      <c r="H6" s="290" t="str">
        <f>VLOOKUP(J6,'пр.взв.'!B6:H133,3,FALSE)</f>
        <v>04.05.1992 КМС</v>
      </c>
      <c r="I6" s="74"/>
      <c r="J6" s="75">
        <f>'пр.хода'!H9</f>
        <v>3</v>
      </c>
    </row>
    <row r="7" spans="1:10" ht="9.75" customHeight="1">
      <c r="A7" s="299"/>
      <c r="B7" s="289"/>
      <c r="C7" s="289"/>
      <c r="D7" s="289"/>
      <c r="E7" s="289"/>
      <c r="F7" s="289"/>
      <c r="G7" s="289"/>
      <c r="H7" s="285"/>
      <c r="I7" s="74"/>
      <c r="J7" s="75"/>
    </row>
    <row r="8" spans="1:10" ht="18">
      <c r="A8" s="299"/>
      <c r="B8" s="284" t="str">
        <f>VLOOKUP(J6,'пр.взв.'!B6:H133,4,FALSE)</f>
        <v>СФО</v>
      </c>
      <c r="C8" s="284"/>
      <c r="D8" s="284"/>
      <c r="E8" s="284"/>
      <c r="F8" s="284"/>
      <c r="G8" s="284"/>
      <c r="H8" s="285"/>
      <c r="I8" s="74"/>
      <c r="J8" s="75"/>
    </row>
    <row r="9" spans="1:10" ht="9" customHeight="1" thickBot="1">
      <c r="A9" s="300"/>
      <c r="B9" s="286"/>
      <c r="C9" s="286"/>
      <c r="D9" s="286"/>
      <c r="E9" s="286"/>
      <c r="F9" s="286"/>
      <c r="G9" s="286"/>
      <c r="H9" s="287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>
      <c r="A11" s="307" t="s">
        <v>34</v>
      </c>
      <c r="B11" s="288" t="str">
        <f>VLOOKUP(J11,'пр.взв.'!B6:H133,2,FALSE)</f>
        <v>КИРИЧЕНКО Максим Александрович</v>
      </c>
      <c r="C11" s="288"/>
      <c r="D11" s="288"/>
      <c r="E11" s="288"/>
      <c r="F11" s="288"/>
      <c r="G11" s="288"/>
      <c r="H11" s="290" t="str">
        <f>VLOOKUP(J11,'пр.взв.'!B6:H133,3,FALSE)</f>
        <v>06.10.1982 КМС</v>
      </c>
      <c r="I11" s="74"/>
      <c r="J11" s="75">
        <f>'пр.хода'!H14</f>
        <v>4</v>
      </c>
    </row>
    <row r="12" spans="1:10" ht="11.25" customHeight="1">
      <c r="A12" s="308"/>
      <c r="B12" s="289"/>
      <c r="C12" s="289"/>
      <c r="D12" s="289"/>
      <c r="E12" s="289"/>
      <c r="F12" s="289"/>
      <c r="G12" s="289"/>
      <c r="H12" s="285"/>
      <c r="I12" s="74"/>
      <c r="J12" s="75"/>
    </row>
    <row r="13" spans="1:10" ht="18">
      <c r="A13" s="308"/>
      <c r="B13" s="284" t="str">
        <f>VLOOKUP(J11,'пр.взв.'!B6:H133,4,FALSE)</f>
        <v>ДВФО</v>
      </c>
      <c r="C13" s="284"/>
      <c r="D13" s="284"/>
      <c r="E13" s="284"/>
      <c r="F13" s="284"/>
      <c r="G13" s="284"/>
      <c r="H13" s="285"/>
      <c r="I13" s="74"/>
      <c r="J13" s="75"/>
    </row>
    <row r="14" spans="1:10" ht="9" customHeight="1" thickBot="1">
      <c r="A14" s="309"/>
      <c r="B14" s="286"/>
      <c r="C14" s="286"/>
      <c r="D14" s="286"/>
      <c r="E14" s="286"/>
      <c r="F14" s="286"/>
      <c r="G14" s="286"/>
      <c r="H14" s="287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>
      <c r="A16" s="304" t="s">
        <v>35</v>
      </c>
      <c r="B16" s="288" t="str">
        <f>VLOOKUP(J16,'пр.взв.'!B6:H133,2,FALSE)</f>
        <v>ХАЛИТОВ Денис Сайдуллаевич</v>
      </c>
      <c r="C16" s="288"/>
      <c r="D16" s="288"/>
      <c r="E16" s="288"/>
      <c r="F16" s="288"/>
      <c r="G16" s="288"/>
      <c r="H16" s="290" t="str">
        <f>VLOOKUP(J16,'пр.взв.'!B6:H133,3,FALSE)</f>
        <v>17.06.1985 КМС</v>
      </c>
      <c r="I16" s="74"/>
      <c r="J16" s="75">
        <f>'пр.хода'!E25</f>
        <v>2</v>
      </c>
    </row>
    <row r="17" spans="1:10" ht="10.5" customHeight="1">
      <c r="A17" s="305"/>
      <c r="B17" s="289"/>
      <c r="C17" s="289"/>
      <c r="D17" s="289"/>
      <c r="E17" s="289"/>
      <c r="F17" s="289"/>
      <c r="G17" s="289"/>
      <c r="H17" s="285"/>
      <c r="I17" s="74"/>
      <c r="J17" s="75"/>
    </row>
    <row r="18" spans="1:10" ht="18">
      <c r="A18" s="305"/>
      <c r="B18" s="284" t="str">
        <f>VLOOKUP(J16,'пр.взв.'!B6:H133,4,FALSE)</f>
        <v>СФО</v>
      </c>
      <c r="C18" s="284"/>
      <c r="D18" s="284"/>
      <c r="E18" s="284"/>
      <c r="F18" s="284"/>
      <c r="G18" s="284"/>
      <c r="H18" s="285"/>
      <c r="I18" s="74"/>
      <c r="J18" s="75"/>
    </row>
    <row r="19" spans="1:10" ht="9" customHeight="1" thickBot="1">
      <c r="A19" s="306"/>
      <c r="B19" s="286"/>
      <c r="C19" s="286"/>
      <c r="D19" s="286"/>
      <c r="E19" s="286"/>
      <c r="F19" s="286"/>
      <c r="G19" s="286"/>
      <c r="H19" s="287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>
      <c r="A21" s="304" t="s">
        <v>35</v>
      </c>
      <c r="B21" s="288" t="str">
        <f>VLOOKUP(J21,'пр.взв.'!B6:H133,2,FALSE)</f>
        <v>АЛИСКЕРОВ Икрам Сабирович</v>
      </c>
      <c r="C21" s="288"/>
      <c r="D21" s="288"/>
      <c r="E21" s="288"/>
      <c r="F21" s="288"/>
      <c r="G21" s="288"/>
      <c r="H21" s="290" t="str">
        <f>VLOOKUP(J21,'пр.взв.'!B7:H138,3,FALSE)</f>
        <v>07.12.1992  МС</v>
      </c>
      <c r="I21" s="74"/>
      <c r="J21" s="75">
        <f>'пр.хода'!Q25</f>
        <v>1</v>
      </c>
    </row>
    <row r="22" spans="1:10" ht="11.25" customHeight="1">
      <c r="A22" s="305"/>
      <c r="B22" s="289"/>
      <c r="C22" s="289"/>
      <c r="D22" s="289"/>
      <c r="E22" s="289"/>
      <c r="F22" s="289"/>
      <c r="G22" s="289"/>
      <c r="H22" s="285"/>
      <c r="I22" s="74"/>
      <c r="J22" s="75"/>
    </row>
    <row r="23" spans="1:9" ht="18">
      <c r="A23" s="305"/>
      <c r="B23" s="284" t="str">
        <f>VLOOKUP(J21,'пр.взв.'!B6:H133,4,FALSE)</f>
        <v>ПФО</v>
      </c>
      <c r="C23" s="284"/>
      <c r="D23" s="284"/>
      <c r="E23" s="284"/>
      <c r="F23" s="284"/>
      <c r="G23" s="284"/>
      <c r="H23" s="285"/>
      <c r="I23" s="74"/>
    </row>
    <row r="24" spans="1:9" ht="9" customHeight="1" thickBot="1">
      <c r="A24" s="306"/>
      <c r="B24" s="286"/>
      <c r="C24" s="286"/>
      <c r="D24" s="286"/>
      <c r="E24" s="286"/>
      <c r="F24" s="286"/>
      <c r="G24" s="286"/>
      <c r="H24" s="287"/>
      <c r="I24" s="74"/>
    </row>
    <row r="25" spans="1:8" ht="9.75" customHeight="1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50</v>
      </c>
      <c r="B26" s="74"/>
      <c r="C26" s="74"/>
      <c r="D26" s="74"/>
      <c r="E26" s="74"/>
      <c r="F26" s="74"/>
      <c r="G26" s="74"/>
      <c r="H26" s="74"/>
    </row>
    <row r="27" ht="13.5" thickBot="1"/>
    <row r="28" spans="1:10" ht="12.75">
      <c r="A28" s="301" t="str">
        <f>VLOOKUP(J28,'пр.взв.'!B7:H133,7,FALSE)</f>
        <v>Кулеш М.В. Кулеш П.В.</v>
      </c>
      <c r="B28" s="302"/>
      <c r="C28" s="302"/>
      <c r="D28" s="302"/>
      <c r="E28" s="302"/>
      <c r="F28" s="302"/>
      <c r="G28" s="302"/>
      <c r="H28" s="290"/>
      <c r="J28">
        <f>'пр.хода'!H9</f>
        <v>3</v>
      </c>
    </row>
    <row r="29" spans="1:8" ht="13.5" thickBot="1">
      <c r="A29" s="303"/>
      <c r="B29" s="286"/>
      <c r="C29" s="286"/>
      <c r="D29" s="286"/>
      <c r="E29" s="286"/>
      <c r="F29" s="286"/>
      <c r="G29" s="286"/>
      <c r="H29" s="287"/>
    </row>
    <row r="31" ht="2.25" customHeight="1"/>
    <row r="32" spans="1:8" ht="18">
      <c r="A32" s="74" t="s">
        <v>36</v>
      </c>
      <c r="B32" s="74"/>
      <c r="C32" s="74"/>
      <c r="D32" s="74"/>
      <c r="E32" s="74"/>
      <c r="F32" s="74"/>
      <c r="G32" s="74"/>
      <c r="H32" s="74"/>
    </row>
    <row r="33" spans="1:8" ht="7.5" customHeight="1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  <row r="43" spans="1:8" ht="18">
      <c r="A43" s="76"/>
      <c r="B43" s="76"/>
      <c r="C43" s="76"/>
      <c r="D43" s="76"/>
      <c r="E43" s="76"/>
      <c r="F43" s="76"/>
      <c r="G43" s="76"/>
      <c r="H43" s="76"/>
    </row>
    <row r="44" spans="1:8" ht="18">
      <c r="A44" s="78"/>
      <c r="B44" s="78"/>
      <c r="C44" s="78"/>
      <c r="D44" s="78"/>
      <c r="E44" s="78"/>
      <c r="F44" s="78"/>
      <c r="G44" s="78"/>
      <c r="H44" s="78"/>
    </row>
  </sheetData>
  <sheetProtection/>
  <mergeCells count="21">
    <mergeCell ref="A16:A19"/>
    <mergeCell ref="A6:A9"/>
    <mergeCell ref="B6:G7"/>
    <mergeCell ref="H6:H7"/>
    <mergeCell ref="A28:H29"/>
    <mergeCell ref="A21:A24"/>
    <mergeCell ref="B21:G22"/>
    <mergeCell ref="H21:H22"/>
    <mergeCell ref="B23:H24"/>
    <mergeCell ref="A11:A14"/>
    <mergeCell ref="B11:G12"/>
    <mergeCell ref="A1:H1"/>
    <mergeCell ref="A2:H2"/>
    <mergeCell ref="A3:H3"/>
    <mergeCell ref="D4:F4"/>
    <mergeCell ref="B8:H9"/>
    <mergeCell ref="B16:G17"/>
    <mergeCell ref="H16:H17"/>
    <mergeCell ref="B18:H19"/>
    <mergeCell ref="H11:H12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5" t="s">
        <v>28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3:18" ht="26.25" customHeight="1" thickBot="1">
      <c r="C2" s="106" t="s">
        <v>27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30.75" customHeight="1" thickBot="1">
      <c r="A3" s="6"/>
      <c r="B3" s="6"/>
      <c r="C3" s="323" t="str">
        <f>'[2]реквизиты'!$A$2</f>
        <v>КУБОК РОССИИ ПО БОЕВОМУ САМБО</v>
      </c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5"/>
    </row>
    <row r="4" spans="1:18" ht="26.25" customHeight="1" thickBot="1">
      <c r="A4" s="41"/>
      <c r="B4" s="41"/>
      <c r="C4" s="282" t="str">
        <f>'[2]реквизиты'!$A$3</f>
        <v>01-05 октября 2015года г.Кстово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</row>
    <row r="5" spans="8:17" ht="27.75" customHeight="1" thickBot="1">
      <c r="H5" s="319" t="str">
        <f>HYPERLINK('пр.взв.'!D4)</f>
        <v>в.к.90кг</v>
      </c>
      <c r="I5" s="320"/>
      <c r="J5" s="320"/>
      <c r="K5" s="320"/>
      <c r="L5" s="320"/>
      <c r="M5" s="320"/>
      <c r="N5" s="321"/>
      <c r="O5" s="334"/>
      <c r="P5" s="335"/>
      <c r="Q5" s="336"/>
    </row>
    <row r="6" spans="5:17" ht="15" customHeight="1">
      <c r="E6" s="87"/>
      <c r="F6" s="87"/>
      <c r="G6" s="87"/>
      <c r="H6" s="89"/>
      <c r="I6" s="90"/>
      <c r="J6" s="90"/>
      <c r="K6" s="90"/>
      <c r="L6" s="90"/>
      <c r="M6" s="90"/>
      <c r="N6" s="87"/>
      <c r="O6" s="87"/>
      <c r="P6" s="87"/>
      <c r="Q6" s="87"/>
    </row>
    <row r="7" spans="1:21" ht="18" customHeight="1" thickBot="1">
      <c r="A7" s="281" t="s">
        <v>0</v>
      </c>
      <c r="B7" s="281"/>
      <c r="E7" s="91"/>
      <c r="F7" s="91"/>
      <c r="G7" s="91"/>
      <c r="H7" s="91"/>
      <c r="I7" s="322" t="s">
        <v>19</v>
      </c>
      <c r="J7" s="322"/>
      <c r="K7" s="322"/>
      <c r="L7" s="322"/>
      <c r="M7" s="322"/>
      <c r="N7" s="91"/>
      <c r="O7" s="91"/>
      <c r="P7" s="91"/>
      <c r="Q7" s="93"/>
      <c r="R7" s="32"/>
      <c r="S7" s="23"/>
      <c r="T7" s="340" t="s">
        <v>1</v>
      </c>
      <c r="U7" s="340"/>
    </row>
    <row r="8" spans="1:21" ht="12.75" customHeight="1" thickBot="1">
      <c r="A8" s="279">
        <v>1</v>
      </c>
      <c r="B8" s="280" t="str">
        <f>VLOOKUP('пр.хода'!A8,'пр.взв.'!B7:C22,2,FALSE)</f>
        <v>АЛИСКЕРОВ Икрам Сабирович</v>
      </c>
      <c r="C8" s="278" t="str">
        <f>VLOOKUP(A8,'пр.взв.'!B7:H22,3,FALSE)</f>
        <v>07.12.1992  МС</v>
      </c>
      <c r="D8" s="278" t="str">
        <f>VLOOKUP(A8,'пр.взв.'!B7:H22,4,FALSE)</f>
        <v>ПФО</v>
      </c>
      <c r="E8" s="91"/>
      <c r="F8" s="91"/>
      <c r="G8" s="91"/>
      <c r="H8" s="91"/>
      <c r="I8" s="91" t="s">
        <v>30</v>
      </c>
      <c r="J8" s="91"/>
      <c r="K8" s="91"/>
      <c r="L8" s="91"/>
      <c r="M8" s="91"/>
      <c r="N8" s="91"/>
      <c r="O8" s="91"/>
      <c r="P8" s="91"/>
      <c r="Q8" s="91"/>
      <c r="R8" s="280" t="str">
        <f>VLOOKUP(U8,'пр.взв.'!B7:F22,2,FALSE)</f>
        <v>ХАЛИТОВ Денис Сайдуллаевич</v>
      </c>
      <c r="S8" s="278" t="str">
        <f>VLOOKUP(U8,'пр.взв.'!B7:F22,3,FALSE)</f>
        <v>17.06.1985 КМС</v>
      </c>
      <c r="T8" s="278" t="str">
        <f>VLOOKUP(U8,'пр.взв.'!B7:F22,4,FALSE)</f>
        <v>СФО</v>
      </c>
      <c r="U8" s="337">
        <v>2</v>
      </c>
    </row>
    <row r="9" spans="1:21" ht="12.75" customHeight="1">
      <c r="A9" s="275"/>
      <c r="B9" s="276"/>
      <c r="C9" s="277"/>
      <c r="D9" s="277"/>
      <c r="E9" s="94">
        <v>1</v>
      </c>
      <c r="F9" s="91"/>
      <c r="G9" s="95"/>
      <c r="H9" s="72">
        <v>3</v>
      </c>
      <c r="I9" s="347" t="str">
        <f>VLOOKUP(H9,'пр.взв.'!B7:F22,2,FALSE)</f>
        <v>КОПЫЛОВ Роман Юрьевич</v>
      </c>
      <c r="J9" s="348"/>
      <c r="K9" s="348"/>
      <c r="L9" s="348"/>
      <c r="M9" s="349"/>
      <c r="N9" s="91"/>
      <c r="O9" s="91"/>
      <c r="P9" s="91"/>
      <c r="Q9" s="94">
        <v>2</v>
      </c>
      <c r="R9" s="276"/>
      <c r="S9" s="277"/>
      <c r="T9" s="277"/>
      <c r="U9" s="338"/>
    </row>
    <row r="10" spans="1:21" ht="12.75" customHeight="1" thickBot="1">
      <c r="A10" s="266">
        <v>5</v>
      </c>
      <c r="B10" s="268" t="str">
        <f>VLOOKUP('пр.хода'!A10,'пр.взв.'!B9:C24,2,FALSE)</f>
        <v>ДАНИЯЛОВ Ризван Абдуллаханович</v>
      </c>
      <c r="C10" s="270" t="str">
        <f>VLOOKUP(A10,'пр.взв.'!B7:H22,3,FALSE)</f>
        <v>29.12.1984    МС</v>
      </c>
      <c r="D10" s="270" t="str">
        <f>VLOOKUP(A10,'пр.взв.'!B7:H22,4,FALSE)</f>
        <v>МОС</v>
      </c>
      <c r="E10" s="102" t="s">
        <v>86</v>
      </c>
      <c r="F10" s="96"/>
      <c r="G10" s="97"/>
      <c r="H10" s="92"/>
      <c r="I10" s="350"/>
      <c r="J10" s="351"/>
      <c r="K10" s="351"/>
      <c r="L10" s="351"/>
      <c r="M10" s="352"/>
      <c r="N10" s="91"/>
      <c r="O10" s="98"/>
      <c r="P10" s="96"/>
      <c r="Q10" s="102" t="s">
        <v>86</v>
      </c>
      <c r="R10" s="268" t="str">
        <f>VLOOKUP(U10,'пр.взв.'!B9:F24,2,FALSE)</f>
        <v>БАРДИН Сергей Евгеньевич</v>
      </c>
      <c r="S10" s="270" t="str">
        <f>VLOOKUP(U10,'пр.взв.'!B9:F24,3,FALSE)</f>
        <v>02.07.1990  МС</v>
      </c>
      <c r="T10" s="270" t="str">
        <f>VLOOKUP(U10,'пр.взв.'!B9:F24,4,FALSE)</f>
        <v>ПФО</v>
      </c>
      <c r="U10" s="337">
        <v>6</v>
      </c>
    </row>
    <row r="11" spans="1:21" ht="12.75" customHeight="1" thickBot="1">
      <c r="A11" s="275"/>
      <c r="B11" s="276"/>
      <c r="C11" s="277"/>
      <c r="D11" s="277"/>
      <c r="E11" s="91"/>
      <c r="F11" s="92"/>
      <c r="G11" s="94">
        <v>3</v>
      </c>
      <c r="H11" s="99"/>
      <c r="I11" s="91"/>
      <c r="J11" s="91"/>
      <c r="K11" s="91"/>
      <c r="L11" s="91"/>
      <c r="M11" s="91"/>
      <c r="N11" s="92"/>
      <c r="O11" s="94">
        <v>4</v>
      </c>
      <c r="P11" s="92"/>
      <c r="Q11" s="91"/>
      <c r="R11" s="276"/>
      <c r="S11" s="277"/>
      <c r="T11" s="277"/>
      <c r="U11" s="338"/>
    </row>
    <row r="12" spans="1:21" ht="12.75" customHeight="1" thickBot="1">
      <c r="A12" s="279">
        <v>3</v>
      </c>
      <c r="B12" s="280" t="str">
        <f>VLOOKUP('пр.хода'!A12,'пр.взв.'!B11:C26,2,FALSE)</f>
        <v>КОПЫЛОВ Роман Юрьевич</v>
      </c>
      <c r="C12" s="278" t="str">
        <f>VLOOKUP(A12,'пр.взв.'!B7:H22,3,FALSE)</f>
        <v>04.05.1992 КМС</v>
      </c>
      <c r="D12" s="278" t="str">
        <f>VLOOKUP(A12,'пр.взв.'!B7:H22,4,FALSE)</f>
        <v>СФО</v>
      </c>
      <c r="E12" s="91"/>
      <c r="F12" s="92"/>
      <c r="G12" s="102" t="s">
        <v>86</v>
      </c>
      <c r="H12" s="99"/>
      <c r="I12" s="91"/>
      <c r="J12" s="91"/>
      <c r="K12" s="91"/>
      <c r="L12" s="91"/>
      <c r="M12" s="91"/>
      <c r="N12" s="92"/>
      <c r="O12" s="102" t="s">
        <v>86</v>
      </c>
      <c r="P12" s="92"/>
      <c r="Q12" s="91"/>
      <c r="R12" s="280" t="str">
        <f>VLOOKUP(U12,'пр.взв.'!B11:F26,2,FALSE)</f>
        <v>КИРИЧЕНКО Максим Александрович</v>
      </c>
      <c r="S12" s="278" t="str">
        <f>VLOOKUP(U12,'пр.взв.'!B11:F26,3,FALSE)</f>
        <v>06.10.1982 КМС</v>
      </c>
      <c r="T12" s="278" t="str">
        <f>VLOOKUP(U12,'пр.взв.'!B11:F26,4,FALSE)</f>
        <v>ДВФО</v>
      </c>
      <c r="U12" s="339">
        <v>4</v>
      </c>
    </row>
    <row r="13" spans="1:21" ht="12.75" customHeight="1" thickBot="1">
      <c r="A13" s="275"/>
      <c r="B13" s="276"/>
      <c r="C13" s="277"/>
      <c r="D13" s="277"/>
      <c r="E13" s="94">
        <v>3</v>
      </c>
      <c r="F13" s="100"/>
      <c r="G13" s="97"/>
      <c r="H13" s="92"/>
      <c r="I13" s="91" t="s">
        <v>31</v>
      </c>
      <c r="J13" s="91"/>
      <c r="K13" s="91"/>
      <c r="L13" s="91"/>
      <c r="M13" s="91"/>
      <c r="N13" s="92"/>
      <c r="O13" s="98"/>
      <c r="P13" s="100"/>
      <c r="Q13" s="94">
        <v>4</v>
      </c>
      <c r="R13" s="276"/>
      <c r="S13" s="277"/>
      <c r="T13" s="277"/>
      <c r="U13" s="338"/>
    </row>
    <row r="14" spans="1:21" ht="12.75" customHeight="1" thickBot="1">
      <c r="A14" s="266">
        <v>7</v>
      </c>
      <c r="B14" s="268" t="str">
        <f>VLOOKUP('пр.хода'!A14,'пр.взв.'!B13:C28,2,FALSE)</f>
        <v>АБРАМОВ Иван Владимирович</v>
      </c>
      <c r="C14" s="270" t="str">
        <f>VLOOKUP(A14,'пр.взв.'!B7:H22,3,FALSE)</f>
        <v>25.04.1990  МС</v>
      </c>
      <c r="D14" s="270" t="str">
        <f>VLOOKUP(A14,'пр.взв.'!B7:H22,4,FALSE)</f>
        <v>ПФО</v>
      </c>
      <c r="E14" s="102" t="s">
        <v>86</v>
      </c>
      <c r="F14" s="91"/>
      <c r="G14" s="95"/>
      <c r="H14" s="72">
        <v>4</v>
      </c>
      <c r="I14" s="328" t="str">
        <f>VLOOKUP(H14,'пр.взв.'!B5:F27,2,FALSE)</f>
        <v>КИРИЧЕНКО Максим Александрович</v>
      </c>
      <c r="J14" s="329"/>
      <c r="K14" s="329"/>
      <c r="L14" s="329"/>
      <c r="M14" s="330"/>
      <c r="N14" s="91"/>
      <c r="O14" s="91"/>
      <c r="P14" s="91"/>
      <c r="Q14" s="24"/>
      <c r="R14" s="326">
        <f>VLOOKUP(U14,'пр.взв.'!B13:F28,2,FALSE)</f>
        <v>0</v>
      </c>
      <c r="S14" s="343">
        <f>VLOOKUP(U14,'пр.взв.'!B13:F28,3,FALSE)</f>
        <v>0</v>
      </c>
      <c r="T14" s="343">
        <f>VLOOKUP(U14,'пр.взв.'!B13:F28,4,FALSE)</f>
        <v>0</v>
      </c>
      <c r="U14" s="345">
        <v>8</v>
      </c>
    </row>
    <row r="15" spans="1:21" ht="12.75" customHeight="1" thickBot="1">
      <c r="A15" s="267"/>
      <c r="B15" s="269"/>
      <c r="C15" s="271"/>
      <c r="D15" s="271"/>
      <c r="E15" s="91"/>
      <c r="F15" s="91"/>
      <c r="G15" s="95"/>
      <c r="H15" s="92"/>
      <c r="I15" s="331"/>
      <c r="J15" s="332"/>
      <c r="K15" s="332"/>
      <c r="L15" s="332"/>
      <c r="M15" s="333"/>
      <c r="N15" s="91"/>
      <c r="O15" s="91"/>
      <c r="P15" s="91"/>
      <c r="Q15" s="91"/>
      <c r="R15" s="327"/>
      <c r="S15" s="344"/>
      <c r="T15" s="344"/>
      <c r="U15" s="346"/>
    </row>
    <row r="16" spans="1:21" ht="12.75" customHeight="1">
      <c r="A16" s="1"/>
      <c r="B16" s="1"/>
      <c r="C16" s="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23"/>
      <c r="S16" s="23"/>
      <c r="T16" s="23"/>
      <c r="U16" s="22"/>
    </row>
    <row r="17" spans="1:21" ht="12" customHeight="1">
      <c r="A17" s="341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42" t="s">
        <v>3</v>
      </c>
    </row>
    <row r="18" spans="1:21" ht="12.75" customHeight="1">
      <c r="A18" s="341"/>
      <c r="G18" s="318" t="s">
        <v>29</v>
      </c>
      <c r="H18" s="318"/>
      <c r="I18" s="318"/>
      <c r="J18" s="318"/>
      <c r="K18" s="318"/>
      <c r="L18" s="318"/>
      <c r="M18" s="318"/>
      <c r="N18" s="318"/>
      <c r="O18" s="318"/>
      <c r="R18" s="23"/>
      <c r="S18" s="23"/>
      <c r="T18" s="23"/>
      <c r="U18" s="342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0">
        <v>5</v>
      </c>
      <c r="B21" s="363" t="str">
        <f>VLOOKUP(A21,'пр.взв.'!B7:F22,2,FALSE)</f>
        <v>ДАНИЯЛОВ Ризван Абдуллаханович</v>
      </c>
      <c r="R21" s="23"/>
      <c r="S21" s="310" t="str">
        <f>VLOOKUP(U21,'пр.взв.'!B7:F22,2,FALSE)</f>
        <v>БАРДИН Сергей Евгеньевич</v>
      </c>
      <c r="T21" s="311"/>
      <c r="U21" s="64">
        <v>6</v>
      </c>
    </row>
    <row r="22" spans="1:21" ht="12.75" customHeight="1">
      <c r="A22" s="70"/>
      <c r="B22" s="270"/>
      <c r="C22" s="39">
        <v>5</v>
      </c>
      <c r="D22" s="2"/>
      <c r="R22" s="79">
        <v>6</v>
      </c>
      <c r="S22" s="312"/>
      <c r="T22" s="313"/>
      <c r="U22" s="64"/>
    </row>
    <row r="23" spans="1:21" ht="12.75" customHeight="1">
      <c r="A23" s="70">
        <v>7</v>
      </c>
      <c r="B23" s="364" t="str">
        <f>VLOOKUP(A23,'пр.взв.'!B7:F22,2,FALSE)</f>
        <v>АБРАМОВ Иван Владимирович</v>
      </c>
      <c r="C23" s="38"/>
      <c r="D23" s="36"/>
      <c r="G23" t="s">
        <v>48</v>
      </c>
      <c r="N23" t="s">
        <v>48</v>
      </c>
      <c r="R23" s="69"/>
      <c r="S23" s="314" t="e">
        <f>VLOOKUP(U23,'пр.взв.'!B7:F22,2,FALSE)</f>
        <v>#N/A</v>
      </c>
      <c r="T23" s="315"/>
      <c r="U23" s="103">
        <v>0</v>
      </c>
    </row>
    <row r="24" spans="1:21" ht="13.5" thickBot="1">
      <c r="A24" s="70"/>
      <c r="B24" s="365"/>
      <c r="C24" s="3"/>
      <c r="D24" s="36"/>
      <c r="R24" s="38"/>
      <c r="S24" s="316"/>
      <c r="T24" s="317"/>
      <c r="U24" s="103"/>
    </row>
    <row r="25" spans="3:18" ht="12.75">
      <c r="C25" s="3"/>
      <c r="D25" s="36"/>
      <c r="E25" s="67">
        <v>2</v>
      </c>
      <c r="F25" s="354" t="str">
        <f>VLOOKUP(E25,'пр.взв.'!B7:D22,2,FALSE)</f>
        <v>ХАЛИТОВ Денис Сайдуллаевич</v>
      </c>
      <c r="G25" s="354"/>
      <c r="H25" s="354"/>
      <c r="I25" s="355"/>
      <c r="M25" s="353" t="str">
        <f>VLOOKUP(Q25,'пр.взв.'!B7:C22,2,FALSE)</f>
        <v>АЛИСКЕРОВ Икрам Сабирович</v>
      </c>
      <c r="N25" s="354"/>
      <c r="O25" s="354"/>
      <c r="P25" s="355"/>
      <c r="Q25" s="68">
        <v>1</v>
      </c>
      <c r="R25" s="38"/>
    </row>
    <row r="26" spans="1:18" ht="13.5" thickBot="1">
      <c r="A26" s="27"/>
      <c r="C26" s="3"/>
      <c r="D26" s="36"/>
      <c r="F26" s="356"/>
      <c r="G26" s="357"/>
      <c r="H26" s="357"/>
      <c r="I26" s="358"/>
      <c r="J26" s="53"/>
      <c r="K26" s="53"/>
      <c r="L26" s="53"/>
      <c r="M26" s="356"/>
      <c r="N26" s="357"/>
      <c r="O26" s="357"/>
      <c r="P26" s="358"/>
      <c r="Q26" s="66"/>
      <c r="R26" s="3"/>
    </row>
    <row r="27" spans="1:19" ht="12.75">
      <c r="A27" s="34"/>
      <c r="B27">
        <v>2</v>
      </c>
      <c r="C27" s="359" t="str">
        <f>VLOOKUP(B27,'пр.взв.'!B7:F22,2,FALSE)</f>
        <v>ХАЛИТОВ Денис Сайдуллаевич</v>
      </c>
      <c r="D27" s="360"/>
      <c r="F27" s="65"/>
      <c r="G27" s="65"/>
      <c r="H27" s="65"/>
      <c r="I27" s="65"/>
      <c r="J27" s="53"/>
      <c r="K27" s="53"/>
      <c r="L27" s="53"/>
      <c r="M27" s="65"/>
      <c r="N27" s="65"/>
      <c r="O27" s="65"/>
      <c r="P27" s="65"/>
      <c r="R27" s="280" t="str">
        <f>VLOOKUP(S27,'пр.взв.'!B7:F22,2,FALSE)</f>
        <v>АЛИСКЕРОВ Икрам Сабирович</v>
      </c>
      <c r="S27" s="9">
        <v>1</v>
      </c>
    </row>
    <row r="28" spans="1:18" ht="13.5" thickBot="1">
      <c r="A28" s="3"/>
      <c r="C28" s="361"/>
      <c r="D28" s="362"/>
      <c r="F28" s="3"/>
      <c r="G28" s="3"/>
      <c r="H28" s="3"/>
      <c r="I28" s="3"/>
      <c r="R28" s="269"/>
    </row>
    <row r="29" spans="6:9" ht="12.75">
      <c r="F29" s="3"/>
      <c r="G29" s="3"/>
      <c r="H29" s="3"/>
      <c r="I29" s="3"/>
    </row>
    <row r="31" spans="2:18" ht="15">
      <c r="B31" s="56" t="str">
        <f>HYPERLINK('[1]реквизиты'!$A$6)</f>
        <v>Гл. судья, судья МК</v>
      </c>
      <c r="C31" s="58"/>
      <c r="D31" s="59"/>
      <c r="E31" s="54"/>
      <c r="F31" s="54"/>
      <c r="L31" s="17"/>
      <c r="N31" s="57" t="str">
        <f>'[2]реквизиты'!$G$7</f>
        <v>Бабоян Р.М.</v>
      </c>
      <c r="O31" s="6"/>
      <c r="P31" s="3"/>
      <c r="Q31" s="3"/>
      <c r="R31" s="5" t="str">
        <f>'[2]реквизиты'!$G$8</f>
        <v>/Армавир/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tr">
        <f>'[3]пр.хода'!$A$42</f>
        <v>Гл. секретарь, судья ВК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'[2]реквизиты'!$G$9</f>
        <v>Тимошин А.С.</v>
      </c>
      <c r="O34" s="6"/>
      <c r="P34" s="14"/>
      <c r="Q34" s="14"/>
      <c r="R34" s="5" t="str">
        <f>'[2]реквизиты'!$G$10</f>
        <v>/Рыбинск/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71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2002-01-02T05:20:18Z</cp:lastPrinted>
  <dcterms:created xsi:type="dcterms:W3CDTF">1996-10-08T23:32:33Z</dcterms:created>
  <dcterms:modified xsi:type="dcterms:W3CDTF">2015-10-05T11:09:43Z</dcterms:modified>
  <cp:category/>
  <cp:version/>
  <cp:contentType/>
  <cp:contentStatus/>
</cp:coreProperties>
</file>