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<sst xmlns="http://schemas.openxmlformats.org/spreadsheetml/2006/main" count="66" uniqueCount="55">
  <si>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</si>
  <si>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</si>
  <si>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</si>
  <si>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</si>
  <si>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</si>
  <si>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</si>
  <si>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</si>
  <si>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</si>
  <si>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</si>
  <si>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</si>
  <si>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</si>
  <si>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</si>
  <si>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</si>
  <si>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</si>
  <si>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</si>
  <si>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</si>
  <si>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</si>
  <si>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</si>
  <si>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</si>
  <si>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</si>
  <si>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</si>
  <si>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</si>
  <si>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</si>
  <si>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Нижегородская, Кстово, Самбо-Кстово</t>
  </si>
  <si>
    <t>Пермский, Пермь</t>
  </si>
  <si>
    <t>Багдерин ПГ</t>
  </si>
  <si>
    <t>Татарстан, Казань</t>
  </si>
  <si>
    <t>Самарская</t>
  </si>
  <si>
    <t>ВОРОБЬЕВ Роман Александрович</t>
  </si>
  <si>
    <t>05.02.1977 кмс</t>
  </si>
  <si>
    <t>Адумян СС</t>
  </si>
  <si>
    <t>БЕРЕКО Алексей Викторович</t>
  </si>
  <si>
    <t>16.09.1978 1</t>
  </si>
  <si>
    <t>Москва, МИФИ</t>
  </si>
  <si>
    <t>Паперно АА</t>
  </si>
  <si>
    <t>ВОЛОВИК Кирилл Александрович</t>
  </si>
  <si>
    <t>15.09.1979 змс..</t>
  </si>
  <si>
    <t>Севастополь</t>
  </si>
  <si>
    <t>Протопопов ВВ</t>
  </si>
  <si>
    <t>ЛЕБЕДЕВ Евгений Владмирович</t>
  </si>
  <si>
    <t>30.12.1978 мс</t>
  </si>
  <si>
    <t>Степанов ЮБ</t>
  </si>
  <si>
    <t>КРИТЦКИЙ Сергей Алексеевич</t>
  </si>
  <si>
    <t>13.05.1979 кмс</t>
  </si>
  <si>
    <t>Вясягин ЕЮ</t>
  </si>
  <si>
    <t>ЗОЛОТАРЕВ Максим Владимирович</t>
  </si>
  <si>
    <t>08.10.1978 кмс</t>
  </si>
  <si>
    <t>Кемеровская</t>
  </si>
  <si>
    <t>Гончаров ВИ</t>
  </si>
  <si>
    <t>ТОЛПЫШЕВ Григорий Валерьевич</t>
  </si>
  <si>
    <t>23.08.1979 кмс</t>
  </si>
  <si>
    <t>в.к. 100-М1 кг</t>
  </si>
  <si>
    <t>7</t>
  </si>
  <si>
    <t>4:0</t>
  </si>
  <si>
    <t>2:0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</si>
</sst>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4" xfId="0" applyFont="1" applyBorder="1" applyAlignment="1">
      <alignment/>
    </xf>
    <xf numFmtId="0" fontId="56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7" xfId="0" applyNumberFormat="1" applyFont="1" applyBorder="1" applyAlignment="1">
      <alignment horizontal="center"/>
    </xf>
    <xf numFmtId="49" fontId="56" fillId="0" borderId="18" xfId="0" applyNumberFormat="1" applyFont="1" applyBorder="1" applyAlignment="1">
      <alignment/>
    </xf>
    <xf numFmtId="0" fontId="56" fillId="0" borderId="19" xfId="0" applyFont="1" applyBorder="1" applyAlignment="1">
      <alignment horizontal="left"/>
    </xf>
    <xf numFmtId="0" fontId="56" fillId="0" borderId="20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46" xfId="42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>
      <alignment/>
    </xf>
    <xf numFmtId="0" fontId="16" fillId="33" borderId="48" xfId="0" applyFont="1" applyFill="1" applyBorder="1" applyAlignment="1">
      <alignment/>
    </xf>
    <xf numFmtId="0" fontId="9" fillId="0" borderId="49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58" fillId="34" borderId="50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58" fillId="34" borderId="50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center" wrapText="1"/>
    </xf>
    <xf numFmtId="0" fontId="59" fillId="0" borderId="5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28" xfId="42" applyFont="1" applyBorder="1" applyAlignment="1" applyProtection="1">
      <alignment horizontal="left" vertical="center" wrapText="1"/>
      <protection/>
    </xf>
    <xf numFmtId="0" fontId="4" fillId="0" borderId="28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55" fillId="0" borderId="28" xfId="42" applyFont="1" applyBorder="1" applyAlignment="1" applyProtection="1">
      <alignment horizontal="left" vertical="center" wrapText="1"/>
      <protection/>
    </xf>
    <xf numFmtId="0" fontId="55" fillId="0" borderId="57" xfId="0" applyFont="1" applyBorder="1" applyAlignment="1">
      <alignment horizontal="left" vertical="center" wrapText="1"/>
    </xf>
    <xf numFmtId="0" fontId="55" fillId="0" borderId="28" xfId="42" applyFont="1" applyBorder="1" applyAlignment="1" applyProtection="1">
      <alignment horizontal="center" vertical="center" wrapText="1"/>
      <protection/>
    </xf>
    <xf numFmtId="0" fontId="55" fillId="0" borderId="57" xfId="0" applyFont="1" applyBorder="1" applyAlignment="1">
      <alignment horizontal="center" vertical="center" wrapText="1"/>
    </xf>
    <xf numFmtId="0" fontId="55" fillId="0" borderId="54" xfId="42" applyFont="1" applyBorder="1" applyAlignment="1" applyProtection="1">
      <alignment horizontal="left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49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33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5" fillId="33" borderId="47" xfId="42" applyFont="1" applyFill="1" applyBorder="1" applyAlignment="1" applyProtection="1">
      <alignment horizontal="center" vertical="center" wrapText="1"/>
      <protection/>
    </xf>
    <xf numFmtId="0" fontId="15" fillId="33" borderId="48" xfId="42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55" fillId="0" borderId="64" xfId="42" applyFont="1" applyBorder="1" applyAlignment="1" applyProtection="1">
      <alignment horizontal="center" vertical="center" wrapText="1"/>
      <protection/>
    </xf>
    <xf numFmtId="0" fontId="55" fillId="0" borderId="65" xfId="42" applyFont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55" fillId="0" borderId="78" xfId="42" applyFont="1" applyBorder="1" applyAlignment="1" applyProtection="1">
      <alignment horizontal="center" vertical="center" wrapText="1"/>
      <protection/>
    </xf>
    <xf numFmtId="0" fontId="55" fillId="0" borderId="79" xfId="42" applyFont="1" applyBorder="1" applyAlignment="1" applyProtection="1">
      <alignment horizontal="center" vertical="center" wrapText="1"/>
      <protection/>
    </xf>
    <xf numFmtId="0" fontId="55" fillId="0" borderId="80" xfId="42" applyFont="1" applyBorder="1" applyAlignment="1" applyProtection="1">
      <alignment horizontal="center" vertical="center" wrapText="1"/>
      <protection/>
    </xf>
    <xf numFmtId="0" fontId="55" fillId="0" borderId="49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6" xfId="42" applyFont="1" applyBorder="1" applyAlignment="1" applyProtection="1">
      <alignment horizontal="center" vertical="center"/>
      <protection/>
    </xf>
    <xf numFmtId="0" fontId="1" fillId="0" borderId="47" xfId="42" applyFont="1" applyBorder="1" applyAlignment="1" applyProtection="1">
      <alignment horizontal="center" vertical="center"/>
      <protection/>
    </xf>
    <xf numFmtId="0" fontId="1" fillId="0" borderId="48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7"/>
  <sheetViews>
    <sheetView tabSelected="1" zoomScalePageLayoutView="0" workbookViewId="0" topLeftCell="A1">
      <selection activeCell="H33" sqref="A1:H3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108" t="s">
        <v>16</v>
      </c>
      <c r="B1" s="108"/>
      <c r="C1" s="108"/>
      <c r="D1" s="108"/>
      <c r="E1" s="108"/>
      <c r="F1" s="108"/>
      <c r="G1" s="108"/>
      <c r="H1" s="10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8" ht="22.5" customHeight="1" thickBot="1">
      <c r="A2" s="109" t="s">
        <v>14</v>
      </c>
      <c r="B2" s="110"/>
      <c r="C2" s="110"/>
      <c r="D2" s="110"/>
      <c r="E2" s="110"/>
      <c r="F2" s="110"/>
      <c r="G2" s="110"/>
      <c r="H2" s="110"/>
    </row>
    <row r="3" spans="1:8" ht="31.5" customHeight="1" thickBot="1">
      <c r="A3" s="111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112"/>
      <c r="C3" s="112"/>
      <c r="D3" s="112"/>
      <c r="E3" s="112"/>
      <c r="F3" s="112"/>
      <c r="G3" s="112"/>
      <c r="H3" s="113"/>
    </row>
    <row r="4" spans="1:8" ht="21.75" customHeight="1">
      <c r="A4" s="87" t="str">
        <f>'пр.хода'!C4</f>
        <v>14-16 мая 2015г.           г.Дзержинск</v>
      </c>
      <c r="B4" s="87"/>
      <c r="C4" s="87"/>
      <c r="D4" s="87"/>
      <c r="E4" s="87"/>
      <c r="F4" s="87"/>
      <c r="G4" s="87"/>
      <c r="H4" s="87"/>
    </row>
    <row r="5" spans="4:6" ht="20.25" customHeight="1" thickBot="1">
      <c r="D5" s="88" t="str">
        <f>HYPERLINK('пр.взв.'!D4)</f>
        <v>в.к. 100-М1 кг</v>
      </c>
      <c r="E5" s="88"/>
      <c r="F5" s="88"/>
    </row>
    <row r="6" spans="1:8" ht="12.75" customHeight="1">
      <c r="A6" s="89" t="s">
        <v>11</v>
      </c>
      <c r="B6" s="91" t="s">
        <v>5</v>
      </c>
      <c r="C6" s="93" t="s">
        <v>6</v>
      </c>
      <c r="D6" s="95" t="s">
        <v>7</v>
      </c>
      <c r="E6" s="97" t="s">
        <v>8</v>
      </c>
      <c r="F6" s="95"/>
      <c r="G6" s="101" t="s">
        <v>10</v>
      </c>
      <c r="H6" s="105" t="s">
        <v>9</v>
      </c>
    </row>
    <row r="7" spans="1:8" ht="13.5" thickBot="1">
      <c r="A7" s="90"/>
      <c r="B7" s="92"/>
      <c r="C7" s="94"/>
      <c r="D7" s="96"/>
      <c r="E7" s="98"/>
      <c r="F7" s="96"/>
      <c r="G7" s="102"/>
      <c r="H7" s="106"/>
    </row>
    <row r="8" spans="1:8" ht="12.75" customHeight="1">
      <c r="A8" s="83">
        <v>1</v>
      </c>
      <c r="B8" s="84">
        <f>'пр.хода'!H9</f>
        <v>1</v>
      </c>
      <c r="C8" s="85" t="str">
        <f>VLOOKUP(B8,'пр.взв.'!B7:H22,2,FALSE)</f>
        <v>ВОЛОВИК Кирилл Александрович</v>
      </c>
      <c r="D8" s="86" t="str">
        <f>VLOOKUP(B8,'пр.взв.'!B7:H22,3,FALSE)</f>
        <v>15.09.1979 змс..</v>
      </c>
      <c r="E8" s="71" t="str">
        <f>VLOOKUP(B8,'пр.взв.'!B7:H22,4,FALSE)</f>
        <v>Севастополь</v>
      </c>
      <c r="F8" s="103">
        <f>VLOOKUP(B8,'пр.взв.'!B7:H22,5,FALSE)</f>
        <v>0</v>
      </c>
      <c r="G8" s="104"/>
      <c r="H8" s="107" t="str">
        <f>VLOOKUP(B8,'пр.взв.'!B7:H22,7,FALSE)</f>
        <v>Протопопов ВВ</v>
      </c>
    </row>
    <row r="9" spans="1:8" ht="12.75">
      <c r="A9" s="82"/>
      <c r="B9" s="74"/>
      <c r="C9" s="76"/>
      <c r="D9" s="78"/>
      <c r="E9" s="72"/>
      <c r="F9" s="79"/>
      <c r="G9" s="81"/>
      <c r="H9" s="100"/>
    </row>
    <row r="10" spans="1:8" ht="12.75" customHeight="1">
      <c r="A10" s="82">
        <v>2</v>
      </c>
      <c r="B10" s="74">
        <f>'пр.хода'!H14</f>
        <v>4</v>
      </c>
      <c r="C10" s="75" t="str">
        <f>VLOOKUP(B10,'пр.взв.'!B7:H22,2,FALSE)</f>
        <v>КРИТЦКИЙ Сергей Алексеевич</v>
      </c>
      <c r="D10" s="77" t="str">
        <f>VLOOKUP(B10,'пр.взв.'!B7:H22,3,FALSE)</f>
        <v>13.05.1979 кмс</v>
      </c>
      <c r="E10" s="69" t="str">
        <f>VLOOKUP(B10,'пр.взв.'!B1:H24,4,FALSE)</f>
        <v>Нижегородская, Кстово, Самбо-Кстово</v>
      </c>
      <c r="F10" s="79">
        <f>VLOOKUP(B10,'пр.взв.'!B7:H22,5,FALSE)</f>
        <v>0</v>
      </c>
      <c r="G10" s="80"/>
      <c r="H10" s="99" t="str">
        <f>VLOOKUP(B10,'пр.взв.'!B7:H22,7,FALSE)</f>
        <v>Вясягин ЕЮ</v>
      </c>
    </row>
    <row r="11" spans="1:8" ht="12.75">
      <c r="A11" s="82"/>
      <c r="B11" s="74"/>
      <c r="C11" s="76"/>
      <c r="D11" s="78"/>
      <c r="E11" s="72"/>
      <c r="F11" s="79"/>
      <c r="G11" s="81"/>
      <c r="H11" s="100"/>
    </row>
    <row r="12" spans="1:8" ht="12.75" customHeight="1">
      <c r="A12" s="82">
        <v>3</v>
      </c>
      <c r="B12" s="74">
        <f>'пр.хода'!E25</f>
        <v>5</v>
      </c>
      <c r="C12" s="75" t="str">
        <f>VLOOKUP(B12,'пр.взв.'!B7:H22,2,FALSE)</f>
        <v>БЕРЕКО Алексей Викторович</v>
      </c>
      <c r="D12" s="77" t="str">
        <f>VLOOKUP(B12,'пр.взв.'!B7:H22,3,FALSE)</f>
        <v>16.09.1978 1</v>
      </c>
      <c r="E12" s="69" t="str">
        <f>VLOOKUP(B12,'пр.взв.'!B3:H26,4,FALSE)</f>
        <v>Москва, МИФИ</v>
      </c>
      <c r="F12" s="79">
        <f>VLOOKUP(B12,'пр.взв.'!B7:H22,5,FALSE)</f>
        <v>0</v>
      </c>
      <c r="G12" s="80"/>
      <c r="H12" s="99" t="str">
        <f>VLOOKUP(B12,'пр.взв.'!B7:H22,7,FALSE)</f>
        <v>Паперно АА</v>
      </c>
    </row>
    <row r="13" spans="1:8" ht="12.75">
      <c r="A13" s="82"/>
      <c r="B13" s="74"/>
      <c r="C13" s="76"/>
      <c r="D13" s="78"/>
      <c r="E13" s="72"/>
      <c r="F13" s="79"/>
      <c r="G13" s="81"/>
      <c r="H13" s="100"/>
    </row>
    <row r="14" spans="1:8" ht="12.75" customHeight="1">
      <c r="A14" s="82">
        <v>3</v>
      </c>
      <c r="B14" s="74">
        <f>'пр.хода'!Q25</f>
        <v>2</v>
      </c>
      <c r="C14" s="75" t="str">
        <f>VLOOKUP(B14,'пр.взв.'!B7:H22,2,FALSE)</f>
        <v>ЛЕБЕДЕВ Евгений Владмирович</v>
      </c>
      <c r="D14" s="77" t="str">
        <f>VLOOKUP(B14,'пр.взв.'!B7:H22,3,FALSE)</f>
        <v>30.12.1978 мс</v>
      </c>
      <c r="E14" s="69" t="str">
        <f>VLOOKUP(B14,'пр.взв.'!B1:H28,4,FALSE)</f>
        <v>Татарстан, Казань</v>
      </c>
      <c r="F14" s="79">
        <f>VLOOKUP(B14,'пр.взв.'!B1:H24,5,FALSE)</f>
        <v>0</v>
      </c>
      <c r="G14" s="80"/>
      <c r="H14" s="99" t="str">
        <f>VLOOKUP(B14,'пр.взв.'!B7:H22,7,FALSE)</f>
        <v>Степанов ЮБ</v>
      </c>
    </row>
    <row r="15" spans="1:8" ht="12.75">
      <c r="A15" s="82"/>
      <c r="B15" s="74"/>
      <c r="C15" s="76"/>
      <c r="D15" s="78"/>
      <c r="E15" s="72"/>
      <c r="F15" s="79"/>
      <c r="G15" s="81"/>
      <c r="H15" s="100"/>
    </row>
    <row r="16" spans="1:8" ht="12.75" customHeight="1">
      <c r="A16" s="82">
        <v>5</v>
      </c>
      <c r="B16" s="74">
        <v>7</v>
      </c>
      <c r="C16" s="75" t="str">
        <f>VLOOKUP(B16,'пр.взв.'!B7:H30,2,FALSE)</f>
        <v>ТОЛПЫШЕВ Григорий Валерьевич</v>
      </c>
      <c r="D16" s="77" t="str">
        <f>VLOOKUP(B16,'пр.взв.'!B7:H22,3,FALSE)</f>
        <v>23.08.1979 кмс</v>
      </c>
      <c r="E16" s="69" t="str">
        <f>VLOOKUP(B16,'пр.взв.'!B1:H30,4,FALSE)</f>
        <v>Пермский, Пермь</v>
      </c>
      <c r="F16" s="79">
        <f>VLOOKUP(B16,'пр.взв.'!B3:H26,5,FALSE)</f>
        <v>0</v>
      </c>
      <c r="G16" s="80"/>
      <c r="H16" s="99" t="str">
        <f>VLOOKUP(B16,'пр.взв.'!B7:H22,7,FALSE)</f>
        <v>Багдерин ПГ</v>
      </c>
    </row>
    <row r="17" spans="1:8" ht="12.75">
      <c r="A17" s="82"/>
      <c r="B17" s="74"/>
      <c r="C17" s="76"/>
      <c r="D17" s="78"/>
      <c r="E17" s="72"/>
      <c r="F17" s="79"/>
      <c r="G17" s="81"/>
      <c r="H17" s="100"/>
    </row>
    <row r="18" spans="1:8" ht="12.75" customHeight="1">
      <c r="A18" s="82">
        <v>5</v>
      </c>
      <c r="B18" s="74">
        <v>6</v>
      </c>
      <c r="C18" s="75" t="str">
        <f>VLOOKUP(B18,'пр.взв.'!B7:H22,2,FALSE)</f>
        <v>ЗОЛОТАРЕВ Максим Владимирович</v>
      </c>
      <c r="D18" s="77" t="str">
        <f>VLOOKUP(B18,'пр.взв.'!B7:H22,3,FALSE)</f>
        <v>08.10.1978 кмс</v>
      </c>
      <c r="E18" s="69" t="str">
        <f>VLOOKUP(B18,'пр.взв.'!B1:H32,4,FALSE)</f>
        <v>Кемеровская</v>
      </c>
      <c r="F18" s="79">
        <f>VLOOKUP(B18,'пр.взв.'!B7:H22,5,FALSE)</f>
        <v>0</v>
      </c>
      <c r="G18" s="80"/>
      <c r="H18" s="99" t="str">
        <f>VLOOKUP(B18,'пр.взв.'!B7:H22,7,FALSE)</f>
        <v>Гончаров ВИ</v>
      </c>
    </row>
    <row r="19" spans="1:8" ht="12.75">
      <c r="A19" s="82"/>
      <c r="B19" s="74"/>
      <c r="C19" s="76"/>
      <c r="D19" s="78"/>
      <c r="E19" s="72"/>
      <c r="F19" s="79"/>
      <c r="G19" s="81"/>
      <c r="H19" s="100"/>
    </row>
    <row r="20" spans="1:8" ht="12.75" customHeight="1">
      <c r="A20" s="73" t="s">
        <v>52</v>
      </c>
      <c r="B20" s="74">
        <v>3</v>
      </c>
      <c r="C20" s="75" t="str">
        <f>VLOOKUP(B20,'пр.взв.'!B7:H22,2,FALSE)</f>
        <v>ВОРОБЬЕВ Роман Александрович</v>
      </c>
      <c r="D20" s="77" t="str">
        <f>VLOOKUP(B20,'пр.взв.'!B7:H22,3,FALSE)</f>
        <v>05.02.1977 кмс</v>
      </c>
      <c r="E20" s="69" t="str">
        <f>VLOOKUP(B20,'пр.взв.'!B1:H34,4,FALSE)</f>
        <v>Самарская</v>
      </c>
      <c r="F20" s="79">
        <f>VLOOKUP(B20,'пр.взв.'!B7:H22,5,FALSE)</f>
        <v>0</v>
      </c>
      <c r="G20" s="80"/>
      <c r="H20" s="99" t="str">
        <f>VLOOKUP(B20,'пр.взв.'!B7:H22,7,FALSE)</f>
        <v>Адумян СС</v>
      </c>
    </row>
    <row r="21" spans="1:8" ht="12.75">
      <c r="A21" s="73"/>
      <c r="B21" s="74"/>
      <c r="C21" s="76"/>
      <c r="D21" s="78"/>
      <c r="E21" s="70"/>
      <c r="F21" s="79"/>
      <c r="G21" s="81"/>
      <c r="H21" s="100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5">
      <c r="A28" s="27"/>
      <c r="B28" s="27"/>
      <c r="C28" s="27"/>
      <c r="D28" s="4"/>
      <c r="E28" s="4"/>
      <c r="F28" s="4"/>
      <c r="G28" s="4"/>
      <c r="H28" s="4"/>
    </row>
    <row r="29" spans="1:11" ht="15">
      <c r="A29" s="45" t="s">
        <v>22</v>
      </c>
      <c r="B29" s="27"/>
      <c r="C29" s="28"/>
      <c r="D29" s="24"/>
      <c r="E29" s="24"/>
      <c r="F29" s="24"/>
      <c r="G29" s="26" t="str">
        <f>'[2]реквизиты'!$G$7</f>
        <v>Е.А. Борков</v>
      </c>
      <c r="I29" s="4"/>
      <c r="J29" s="2"/>
      <c r="K29" s="2"/>
    </row>
    <row r="30" spans="1:12" ht="15">
      <c r="A30" s="27"/>
      <c r="B30" s="27"/>
      <c r="C30" s="28"/>
      <c r="D30" s="24"/>
      <c r="E30" s="24"/>
      <c r="F30" s="24"/>
      <c r="G30" s="3" t="str">
        <f>'[2]реквизиты'!$G$8</f>
        <v>/г. Москва/</v>
      </c>
      <c r="I30" s="4"/>
      <c r="J30" s="2"/>
      <c r="K30" s="2"/>
      <c r="L30" s="2"/>
    </row>
    <row r="31" spans="1:12" ht="15">
      <c r="A31" s="27"/>
      <c r="B31" s="27"/>
      <c r="C31" s="28"/>
      <c r="D31" s="24"/>
      <c r="E31" s="24"/>
      <c r="F31" s="24"/>
      <c r="G31" s="4"/>
      <c r="I31" s="4"/>
      <c r="J31" s="2"/>
      <c r="K31" s="2"/>
      <c r="L31" s="2"/>
    </row>
    <row r="32" spans="1:11" ht="15">
      <c r="A32" s="45" t="s">
        <v>21</v>
      </c>
      <c r="B32" s="27"/>
      <c r="C32" s="28"/>
      <c r="D32" s="24"/>
      <c r="E32" s="24"/>
      <c r="F32" s="24"/>
      <c r="G32" s="26" t="str">
        <f>'[2]реквизиты'!$G$9</f>
        <v>А.А. Зарипов</v>
      </c>
      <c r="I32" s="4"/>
      <c r="J32" s="10"/>
      <c r="K32" s="10"/>
    </row>
    <row r="33" spans="1:8" ht="15">
      <c r="A33" s="27"/>
      <c r="B33" s="27"/>
      <c r="C33" s="27"/>
      <c r="D33" s="24"/>
      <c r="E33" s="24"/>
      <c r="F33" s="24"/>
      <c r="G33" s="3" t="str">
        <f>'[2]реквизиты'!$G$10</f>
        <v>/г. Казань/</v>
      </c>
      <c r="H33" s="4"/>
    </row>
    <row r="34" spans="1:8" ht="12.75">
      <c r="A34" s="4"/>
      <c r="B34" s="4"/>
      <c r="C34" s="4"/>
      <c r="D34" s="24"/>
      <c r="E34" s="24"/>
      <c r="F34" s="24"/>
      <c r="G34" s="4"/>
      <c r="H34" s="4"/>
    </row>
    <row r="35" spans="4:6" ht="12.75">
      <c r="D35" s="2"/>
      <c r="E35" s="2"/>
      <c r="F35" s="2"/>
    </row>
    <row r="36" spans="4:6" ht="12.75">
      <c r="D36" s="2"/>
      <c r="E36" s="2"/>
      <c r="F36" s="2"/>
    </row>
    <row r="37" spans="4:6" ht="12.75">
      <c r="D37" s="2"/>
      <c r="E37" s="2"/>
      <c r="F37" s="2"/>
    </row>
  </sheetData>
  <sheetProtection/>
  <mergeCells count="68">
    <mergeCell ref="H20:H21"/>
    <mergeCell ref="H6:H7"/>
    <mergeCell ref="H8:H9"/>
    <mergeCell ref="A1:H1"/>
    <mergeCell ref="A2:H2"/>
    <mergeCell ref="A3:H3"/>
    <mergeCell ref="H14:H15"/>
    <mergeCell ref="H16:H17"/>
    <mergeCell ref="H18:H1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A20:A21"/>
    <mergeCell ref="B20:B21"/>
    <mergeCell ref="C20:C21"/>
    <mergeCell ref="D20:D21"/>
    <mergeCell ref="F16:F17"/>
    <mergeCell ref="G16:G17"/>
    <mergeCell ref="F18:F19"/>
    <mergeCell ref="G18:G19"/>
    <mergeCell ref="F20:F21"/>
    <mergeCell ref="G20:G21"/>
    <mergeCell ref="E20:E21"/>
    <mergeCell ref="E8:E9"/>
    <mergeCell ref="E10:E11"/>
    <mergeCell ref="E12:E13"/>
    <mergeCell ref="E14:E15"/>
    <mergeCell ref="E16:E17"/>
    <mergeCell ref="E18:E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B7" sqref="B7:H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9" t="s">
        <v>13</v>
      </c>
      <c r="B1" s="110"/>
      <c r="C1" s="110"/>
      <c r="D1" s="110"/>
      <c r="E1" s="110"/>
      <c r="F1" s="110"/>
      <c r="G1" s="110"/>
      <c r="H1" s="110"/>
    </row>
    <row r="2" spans="1:8" ht="33.75" customHeight="1" thickBot="1">
      <c r="A2" s="114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31"/>
      <c r="C2" s="131"/>
      <c r="D2" s="131"/>
      <c r="E2" s="131"/>
      <c r="F2" s="131"/>
      <c r="G2" s="131"/>
      <c r="H2" s="132"/>
    </row>
    <row r="3" spans="1:12" ht="17.25" customHeight="1">
      <c r="A3" s="87" t="str">
        <f>HYPERLINK('[1]реквизиты'!$A$3)</f>
        <v>дата и место проведения</v>
      </c>
      <c r="B3" s="87"/>
      <c r="C3" s="87"/>
      <c r="D3" s="87"/>
      <c r="E3" s="87"/>
      <c r="F3" s="87"/>
      <c r="G3" s="87"/>
      <c r="H3" s="87"/>
      <c r="I3" s="9"/>
      <c r="J3" s="9"/>
      <c r="K3" s="9"/>
      <c r="L3" s="10"/>
    </row>
    <row r="4" spans="4:11" ht="19.5" customHeight="1">
      <c r="D4" s="128" t="s">
        <v>51</v>
      </c>
      <c r="E4" s="128"/>
      <c r="F4" s="128"/>
      <c r="I4" s="11"/>
      <c r="J4" s="11"/>
      <c r="K4" s="11"/>
    </row>
    <row r="5" spans="1:8" ht="12.75" customHeight="1">
      <c r="A5" s="116" t="s">
        <v>4</v>
      </c>
      <c r="B5" s="123" t="s">
        <v>5</v>
      </c>
      <c r="C5" s="116" t="s">
        <v>6</v>
      </c>
      <c r="D5" s="116" t="s">
        <v>7</v>
      </c>
      <c r="E5" s="133" t="s">
        <v>8</v>
      </c>
      <c r="F5" s="77"/>
      <c r="G5" s="116" t="s">
        <v>10</v>
      </c>
      <c r="H5" s="116" t="s">
        <v>9</v>
      </c>
    </row>
    <row r="6" spans="1:8" ht="12.75">
      <c r="A6" s="117"/>
      <c r="B6" s="124"/>
      <c r="C6" s="117"/>
      <c r="D6" s="117"/>
      <c r="E6" s="134"/>
      <c r="F6" s="78"/>
      <c r="G6" s="117"/>
      <c r="H6" s="117"/>
    </row>
    <row r="7" spans="1:8" ht="12.75" customHeight="1">
      <c r="A7" s="115"/>
      <c r="B7" s="121">
        <v>1</v>
      </c>
      <c r="C7" s="119" t="s">
        <v>35</v>
      </c>
      <c r="D7" s="118" t="s">
        <v>36</v>
      </c>
      <c r="E7" s="118" t="s">
        <v>37</v>
      </c>
      <c r="F7" s="120"/>
      <c r="G7" s="118"/>
      <c r="H7" s="120" t="s">
        <v>38</v>
      </c>
    </row>
    <row r="8" spans="1:8" ht="12.75">
      <c r="A8" s="115"/>
      <c r="B8" s="121"/>
      <c r="C8" s="119"/>
      <c r="D8" s="118"/>
      <c r="E8" s="118"/>
      <c r="F8" s="120"/>
      <c r="G8" s="118"/>
      <c r="H8" s="120"/>
    </row>
    <row r="9" spans="1:8" ht="12.75" customHeight="1">
      <c r="A9" s="115"/>
      <c r="B9" s="121">
        <v>2</v>
      </c>
      <c r="C9" s="119" t="s">
        <v>39</v>
      </c>
      <c r="D9" s="118" t="s">
        <v>40</v>
      </c>
      <c r="E9" s="118" t="s">
        <v>26</v>
      </c>
      <c r="F9" s="126"/>
      <c r="G9" s="118"/>
      <c r="H9" s="119" t="s">
        <v>41</v>
      </c>
    </row>
    <row r="10" spans="1:8" ht="12.75" customHeight="1">
      <c r="A10" s="115"/>
      <c r="B10" s="121"/>
      <c r="C10" s="119"/>
      <c r="D10" s="118"/>
      <c r="E10" s="130"/>
      <c r="F10" s="126"/>
      <c r="G10" s="118"/>
      <c r="H10" s="119"/>
    </row>
    <row r="11" spans="1:8" ht="12.75" customHeight="1">
      <c r="A11" s="115"/>
      <c r="B11" s="121">
        <v>3</v>
      </c>
      <c r="C11" s="122" t="s">
        <v>28</v>
      </c>
      <c r="D11" s="115" t="s">
        <v>29</v>
      </c>
      <c r="E11" s="118" t="s">
        <v>27</v>
      </c>
      <c r="F11" s="119"/>
      <c r="G11" s="118"/>
      <c r="H11" s="119" t="s">
        <v>30</v>
      </c>
    </row>
    <row r="12" spans="1:8" ht="15" customHeight="1">
      <c r="A12" s="115"/>
      <c r="B12" s="121"/>
      <c r="C12" s="122"/>
      <c r="D12" s="115"/>
      <c r="E12" s="118"/>
      <c r="F12" s="119"/>
      <c r="G12" s="118"/>
      <c r="H12" s="119"/>
    </row>
    <row r="13" spans="1:8" ht="12.75" customHeight="1">
      <c r="A13" s="115"/>
      <c r="B13" s="125">
        <v>4</v>
      </c>
      <c r="C13" s="122" t="s">
        <v>42</v>
      </c>
      <c r="D13" s="115" t="s">
        <v>43</v>
      </c>
      <c r="E13" s="118" t="s">
        <v>23</v>
      </c>
      <c r="F13" s="119"/>
      <c r="G13" s="118"/>
      <c r="H13" s="126" t="s">
        <v>44</v>
      </c>
    </row>
    <row r="14" spans="1:8" ht="15" customHeight="1">
      <c r="A14" s="115"/>
      <c r="B14" s="125"/>
      <c r="C14" s="122"/>
      <c r="D14" s="115"/>
      <c r="E14" s="118"/>
      <c r="F14" s="119"/>
      <c r="G14" s="118"/>
      <c r="H14" s="126"/>
    </row>
    <row r="15" spans="1:8" ht="15" customHeight="1">
      <c r="A15" s="115"/>
      <c r="B15" s="121">
        <v>5</v>
      </c>
      <c r="C15" s="122" t="s">
        <v>31</v>
      </c>
      <c r="D15" s="115" t="s">
        <v>32</v>
      </c>
      <c r="E15" s="118" t="s">
        <v>33</v>
      </c>
      <c r="F15" s="126"/>
      <c r="G15" s="118"/>
      <c r="H15" s="129" t="s">
        <v>34</v>
      </c>
    </row>
    <row r="16" spans="1:8" ht="15.75" customHeight="1">
      <c r="A16" s="115"/>
      <c r="B16" s="121"/>
      <c r="C16" s="122"/>
      <c r="D16" s="115"/>
      <c r="E16" s="118"/>
      <c r="F16" s="126"/>
      <c r="G16" s="118"/>
      <c r="H16" s="129"/>
    </row>
    <row r="17" spans="1:8" ht="12.75" customHeight="1">
      <c r="A17" s="115"/>
      <c r="B17" s="125">
        <v>6</v>
      </c>
      <c r="C17" s="122" t="s">
        <v>45</v>
      </c>
      <c r="D17" s="115" t="s">
        <v>46</v>
      </c>
      <c r="E17" s="115" t="s">
        <v>47</v>
      </c>
      <c r="F17" s="120"/>
      <c r="G17" s="118"/>
      <c r="H17" s="129" t="s">
        <v>48</v>
      </c>
    </row>
    <row r="18" spans="1:8" ht="15" customHeight="1">
      <c r="A18" s="115"/>
      <c r="B18" s="125"/>
      <c r="C18" s="122"/>
      <c r="D18" s="115"/>
      <c r="E18" s="115"/>
      <c r="F18" s="120"/>
      <c r="G18" s="118"/>
      <c r="H18" s="129"/>
    </row>
    <row r="19" spans="1:8" ht="12.75" customHeight="1">
      <c r="A19" s="115"/>
      <c r="B19" s="121">
        <v>7</v>
      </c>
      <c r="C19" s="122" t="s">
        <v>49</v>
      </c>
      <c r="D19" s="127" t="s">
        <v>50</v>
      </c>
      <c r="E19" s="118" t="s">
        <v>24</v>
      </c>
      <c r="F19" s="118"/>
      <c r="G19" s="118"/>
      <c r="H19" s="118" t="s">
        <v>25</v>
      </c>
    </row>
    <row r="20" spans="1:8" ht="15" customHeight="1">
      <c r="A20" s="115"/>
      <c r="B20" s="121"/>
      <c r="C20" s="122"/>
      <c r="D20" s="115"/>
      <c r="E20" s="118"/>
      <c r="F20" s="118"/>
      <c r="G20" s="118"/>
      <c r="H20" s="118"/>
    </row>
    <row r="21" spans="1:8" ht="12.75" customHeight="1">
      <c r="A21" s="115"/>
      <c r="B21" s="125"/>
      <c r="C21" s="119"/>
      <c r="D21" s="118"/>
      <c r="E21" s="118"/>
      <c r="F21" s="119"/>
      <c r="G21" s="118"/>
      <c r="H21" s="122"/>
    </row>
    <row r="22" spans="1:8" ht="15" customHeight="1">
      <c r="A22" s="115"/>
      <c r="B22" s="125"/>
      <c r="C22" s="119"/>
      <c r="D22" s="118"/>
      <c r="E22" s="118"/>
      <c r="F22" s="119"/>
      <c r="G22" s="118"/>
      <c r="H22" s="122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21:E22"/>
    <mergeCell ref="E5:F6"/>
    <mergeCell ref="E13:E14"/>
    <mergeCell ref="E15:E16"/>
    <mergeCell ref="E17:E18"/>
    <mergeCell ref="E19:E20"/>
    <mergeCell ref="F13:F14"/>
    <mergeCell ref="F9:F1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H11:H12"/>
    <mergeCell ref="H21:H22"/>
    <mergeCell ref="H13:H14"/>
    <mergeCell ref="H15:H16"/>
    <mergeCell ref="H17:H18"/>
    <mergeCell ref="H19:H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G17:G18"/>
    <mergeCell ref="A17:A18"/>
    <mergeCell ref="B17:B18"/>
    <mergeCell ref="A19:A20"/>
    <mergeCell ref="B19:B20"/>
    <mergeCell ref="C19:C20"/>
    <mergeCell ref="D19:D20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A5:A6"/>
    <mergeCell ref="B5:B6"/>
    <mergeCell ref="C5:C6"/>
    <mergeCell ref="D5:D6"/>
    <mergeCell ref="B7:B8"/>
    <mergeCell ref="C7:C8"/>
    <mergeCell ref="G11:G12"/>
    <mergeCell ref="E11:E12"/>
    <mergeCell ref="G9:G10"/>
    <mergeCell ref="C9:C10"/>
    <mergeCell ref="F7:F8"/>
    <mergeCell ref="B11:B12"/>
    <mergeCell ref="C11:C12"/>
    <mergeCell ref="D11:D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8" t="s">
        <v>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3:18" ht="26.25" customHeight="1" thickBot="1">
      <c r="C2" s="109" t="s">
        <v>15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30.75" customHeight="1" thickBot="1">
      <c r="A3" s="4"/>
      <c r="B3" s="4"/>
      <c r="C3" s="111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1"/>
    </row>
    <row r="4" spans="1:18" ht="26.25" customHeight="1" thickBot="1">
      <c r="A4" s="22"/>
      <c r="B4" s="22"/>
      <c r="C4" s="135" t="str">
        <f>'[2]реквизиты'!$A$3</f>
        <v>14-16 мая 2015г.           г.Дзержинск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8:17" ht="27.75" customHeight="1" thickBot="1">
      <c r="H5" s="200" t="str">
        <f>HYPERLINK('пр.взв.'!D4)</f>
        <v>в.к. 100-М1 кг</v>
      </c>
      <c r="I5" s="201"/>
      <c r="J5" s="201"/>
      <c r="K5" s="201"/>
      <c r="L5" s="201"/>
      <c r="M5" s="201"/>
      <c r="N5" s="202"/>
      <c r="O5" s="188"/>
      <c r="P5" s="189"/>
      <c r="Q5" s="190"/>
    </row>
    <row r="6" spans="5:17" ht="15" customHeight="1">
      <c r="E6" s="32"/>
      <c r="F6" s="32"/>
      <c r="G6" s="32"/>
      <c r="H6" s="33"/>
      <c r="I6" s="34"/>
      <c r="J6" s="34"/>
      <c r="K6" s="34"/>
      <c r="L6" s="34"/>
      <c r="M6" s="34"/>
      <c r="N6" s="32"/>
      <c r="O6" s="32"/>
      <c r="P6" s="32"/>
      <c r="Q6" s="32"/>
    </row>
    <row r="7" spans="1:21" ht="18" customHeight="1" thickBot="1">
      <c r="A7" s="136" t="s">
        <v>0</v>
      </c>
      <c r="B7" s="136"/>
      <c r="E7" s="35"/>
      <c r="F7" s="35"/>
      <c r="G7" s="35"/>
      <c r="H7" s="35"/>
      <c r="I7" s="203" t="s">
        <v>12</v>
      </c>
      <c r="J7" s="203"/>
      <c r="K7" s="203"/>
      <c r="L7" s="203"/>
      <c r="M7" s="203"/>
      <c r="N7" s="35"/>
      <c r="O7" s="35"/>
      <c r="P7" s="35"/>
      <c r="Q7" s="37"/>
      <c r="R7" s="19"/>
      <c r="S7" s="17"/>
      <c r="T7" s="179" t="s">
        <v>1</v>
      </c>
      <c r="U7" s="179"/>
    </row>
    <row r="8" spans="1:21" ht="12.75" customHeight="1" thickBot="1">
      <c r="A8" s="137">
        <v>1</v>
      </c>
      <c r="B8" s="139" t="str">
        <f>VLOOKUP('пр.хода'!A8,'пр.взв.'!B7:C22,2,FALSE)</f>
        <v>ВОЛОВИК Кирилл Александрович</v>
      </c>
      <c r="C8" s="141" t="str">
        <f>VLOOKUP(A8,'пр.взв.'!B7:H22,3,FALSE)</f>
        <v>15.09.1979 змс..</v>
      </c>
      <c r="D8" s="141" t="str">
        <f>VLOOKUP(A8,'пр.взв.'!B7:H22,4,FALSE)</f>
        <v>Севастополь</v>
      </c>
      <c r="E8" s="35"/>
      <c r="F8" s="35"/>
      <c r="G8" s="35"/>
      <c r="H8" s="35"/>
      <c r="I8" s="35" t="s">
        <v>18</v>
      </c>
      <c r="J8" s="35"/>
      <c r="K8" s="35"/>
      <c r="L8" s="35"/>
      <c r="M8" s="35"/>
      <c r="N8" s="35"/>
      <c r="O8" s="35"/>
      <c r="P8" s="35"/>
      <c r="Q8" s="35"/>
      <c r="R8" s="139" t="str">
        <f>VLOOKUP(U8,'пр.взв.'!B7:F22,2,FALSE)</f>
        <v>ЛЕБЕДЕВ Евгений Владмирович</v>
      </c>
      <c r="S8" s="141" t="str">
        <f>VLOOKUP(U8,'пр.взв.'!B7:F22,3,FALSE)</f>
        <v>30.12.1978 мс</v>
      </c>
      <c r="T8" s="141" t="str">
        <f>VLOOKUP(U8,'пр.взв.'!B7:F22,4,FALSE)</f>
        <v>Татарстан, Казань</v>
      </c>
      <c r="U8" s="167">
        <v>2</v>
      </c>
    </row>
    <row r="9" spans="1:21" ht="12.75" customHeight="1">
      <c r="A9" s="138"/>
      <c r="B9" s="140"/>
      <c r="C9" s="142"/>
      <c r="D9" s="142"/>
      <c r="E9" s="38">
        <v>1</v>
      </c>
      <c r="F9" s="35"/>
      <c r="G9" s="39"/>
      <c r="H9" s="46">
        <v>1</v>
      </c>
      <c r="I9" s="169" t="str">
        <f>VLOOKUP(H9,'пр.взв.'!B7:F22,2,FALSE)</f>
        <v>ВОЛОВИК Кирилл Александрович</v>
      </c>
      <c r="J9" s="170"/>
      <c r="K9" s="170"/>
      <c r="L9" s="170"/>
      <c r="M9" s="171"/>
      <c r="N9" s="35"/>
      <c r="O9" s="35"/>
      <c r="P9" s="35"/>
      <c r="Q9" s="38">
        <v>2</v>
      </c>
      <c r="R9" s="140"/>
      <c r="S9" s="142"/>
      <c r="T9" s="142"/>
      <c r="U9" s="168"/>
    </row>
    <row r="10" spans="1:21" ht="12.75" customHeight="1" thickBot="1">
      <c r="A10" s="143">
        <v>5</v>
      </c>
      <c r="B10" s="144" t="str">
        <f>VLOOKUP('пр.хода'!A10,'пр.взв.'!B9:C24,2,FALSE)</f>
        <v>БЕРЕКО Алексей Викторович</v>
      </c>
      <c r="C10" s="145" t="str">
        <f>VLOOKUP(A10,'пр.взв.'!B7:H22,3,FALSE)</f>
        <v>16.09.1978 1</v>
      </c>
      <c r="D10" s="145" t="str">
        <f>VLOOKUP(A10,'пр.взв.'!B7:H22,4,FALSE)</f>
        <v>Москва, МИФИ</v>
      </c>
      <c r="E10" s="61" t="s">
        <v>53</v>
      </c>
      <c r="F10" s="40"/>
      <c r="G10" s="41"/>
      <c r="H10" s="47"/>
      <c r="I10" s="172"/>
      <c r="J10" s="173"/>
      <c r="K10" s="173"/>
      <c r="L10" s="173"/>
      <c r="M10" s="174"/>
      <c r="N10" s="35"/>
      <c r="O10" s="42"/>
      <c r="P10" s="40"/>
      <c r="Q10" s="61" t="s">
        <v>53</v>
      </c>
      <c r="R10" s="144" t="str">
        <f>VLOOKUP(U10,'пр.взв.'!B9:F24,2,FALSE)</f>
        <v>ЗОЛОТАРЕВ Максим Владимирович</v>
      </c>
      <c r="S10" s="145" t="str">
        <f>VLOOKUP(U10,'пр.взв.'!B9:F24,3,FALSE)</f>
        <v>08.10.1978 кмс</v>
      </c>
      <c r="T10" s="145" t="str">
        <f>VLOOKUP(U10,'пр.взв.'!B9:F24,4,FALSE)</f>
        <v>Кемеровская</v>
      </c>
      <c r="U10" s="167">
        <v>6</v>
      </c>
    </row>
    <row r="11" spans="1:21" ht="12.75" customHeight="1" thickBot="1">
      <c r="A11" s="138"/>
      <c r="B11" s="140"/>
      <c r="C11" s="142"/>
      <c r="D11" s="142"/>
      <c r="E11" s="35"/>
      <c r="F11" s="36"/>
      <c r="G11" s="38">
        <v>1</v>
      </c>
      <c r="H11" s="43"/>
      <c r="I11" s="35"/>
      <c r="J11" s="35"/>
      <c r="K11" s="35"/>
      <c r="L11" s="35"/>
      <c r="M11" s="35"/>
      <c r="N11" s="36"/>
      <c r="O11" s="38">
        <v>4</v>
      </c>
      <c r="P11" s="36"/>
      <c r="Q11" s="35"/>
      <c r="R11" s="140"/>
      <c r="S11" s="142"/>
      <c r="T11" s="142"/>
      <c r="U11" s="168"/>
    </row>
    <row r="12" spans="1:21" ht="12.75" customHeight="1" thickBot="1">
      <c r="A12" s="137">
        <v>3</v>
      </c>
      <c r="B12" s="139" t="str">
        <f>VLOOKUP('пр.хода'!A12,'пр.взв.'!B11:C26,2,FALSE)</f>
        <v>ВОРОБЬЕВ Роман Александрович</v>
      </c>
      <c r="C12" s="141" t="str">
        <f>VLOOKUP(A12,'пр.взв.'!B7:H22,3,FALSE)</f>
        <v>05.02.1977 кмс</v>
      </c>
      <c r="D12" s="141" t="str">
        <f>VLOOKUP(A12,'пр.взв.'!B7:H22,4,FALSE)</f>
        <v>Самарская</v>
      </c>
      <c r="E12" s="35"/>
      <c r="F12" s="36"/>
      <c r="G12" s="61" t="s">
        <v>53</v>
      </c>
      <c r="H12" s="43"/>
      <c r="I12" s="35"/>
      <c r="J12" s="35"/>
      <c r="K12" s="35"/>
      <c r="L12" s="35"/>
      <c r="M12" s="35"/>
      <c r="N12" s="36"/>
      <c r="O12" s="61" t="s">
        <v>53</v>
      </c>
      <c r="P12" s="36"/>
      <c r="Q12" s="35"/>
      <c r="R12" s="139" t="str">
        <f>VLOOKUP(U12,'пр.взв.'!B11:F26,2,FALSE)</f>
        <v>КРИТЦКИЙ Сергей Алексеевич</v>
      </c>
      <c r="S12" s="141" t="str">
        <f>VLOOKUP(U12,'пр.взв.'!B11:F26,3,FALSE)</f>
        <v>13.05.1979 кмс</v>
      </c>
      <c r="T12" s="141" t="str">
        <f>VLOOKUP(U12,'пр.взв.'!B11:F26,4,FALSE)</f>
        <v>Нижегородская, Кстово, Самбо-Кстово</v>
      </c>
      <c r="U12" s="178">
        <v>4</v>
      </c>
    </row>
    <row r="13" spans="1:21" ht="12.75" customHeight="1" thickBot="1">
      <c r="A13" s="138"/>
      <c r="B13" s="140"/>
      <c r="C13" s="142"/>
      <c r="D13" s="142"/>
      <c r="E13" s="38">
        <v>7</v>
      </c>
      <c r="F13" s="44"/>
      <c r="G13" s="41"/>
      <c r="H13" s="36"/>
      <c r="I13" s="35" t="s">
        <v>19</v>
      </c>
      <c r="J13" s="35"/>
      <c r="K13" s="35"/>
      <c r="L13" s="35"/>
      <c r="M13" s="35"/>
      <c r="N13" s="36"/>
      <c r="O13" s="42"/>
      <c r="P13" s="44"/>
      <c r="Q13" s="38">
        <v>4</v>
      </c>
      <c r="R13" s="140"/>
      <c r="S13" s="142"/>
      <c r="T13" s="142"/>
      <c r="U13" s="168"/>
    </row>
    <row r="14" spans="1:21" ht="12.75" customHeight="1" thickBot="1">
      <c r="A14" s="143">
        <v>7</v>
      </c>
      <c r="B14" s="144" t="str">
        <f>VLOOKUP('пр.хода'!A14,'пр.взв.'!B13:C28,2,FALSE)</f>
        <v>ТОЛПЫШЕВ Григорий Валерьевич</v>
      </c>
      <c r="C14" s="145" t="str">
        <f>VLOOKUP(A14,'пр.взв.'!B7:H22,3,FALSE)</f>
        <v>23.08.1979 кмс</v>
      </c>
      <c r="D14" s="145" t="str">
        <f>VLOOKUP(A14,'пр.взв.'!B7:H22,4,FALSE)</f>
        <v>Пермский, Пермь</v>
      </c>
      <c r="E14" s="61" t="s">
        <v>54</v>
      </c>
      <c r="F14" s="35"/>
      <c r="G14" s="39"/>
      <c r="H14" s="46">
        <v>4</v>
      </c>
      <c r="I14" s="182" t="str">
        <f>VLOOKUP(H14,'пр.взв.'!B5:F27,2,FALSE)</f>
        <v>КРИТЦКИЙ Сергей Алексеевич</v>
      </c>
      <c r="J14" s="183"/>
      <c r="K14" s="183"/>
      <c r="L14" s="183"/>
      <c r="M14" s="184"/>
      <c r="N14" s="35"/>
      <c r="O14" s="35"/>
      <c r="P14" s="35"/>
      <c r="Q14" s="18"/>
      <c r="R14" s="149" t="e">
        <f>VLOOKUP(U14,'пр.взв.'!B13:F28,2,FALSE)</f>
        <v>#N/A</v>
      </c>
      <c r="S14" s="151" t="e">
        <f>VLOOKUP(U14,'пр.взв.'!B13:F28,3,FALSE)</f>
        <v>#N/A</v>
      </c>
      <c r="T14" s="151" t="e">
        <f>VLOOKUP(U14,'пр.взв.'!B13:F28,4,FALSE)</f>
        <v>#N/A</v>
      </c>
      <c r="U14" s="167">
        <v>8</v>
      </c>
    </row>
    <row r="15" spans="1:21" ht="12.75" customHeight="1" thickBot="1">
      <c r="A15" s="146"/>
      <c r="B15" s="147"/>
      <c r="C15" s="148"/>
      <c r="D15" s="148"/>
      <c r="E15" s="35"/>
      <c r="F15" s="35"/>
      <c r="G15" s="39"/>
      <c r="H15" s="47"/>
      <c r="I15" s="185"/>
      <c r="J15" s="186"/>
      <c r="K15" s="186"/>
      <c r="L15" s="186"/>
      <c r="M15" s="187"/>
      <c r="N15" s="35"/>
      <c r="O15" s="35"/>
      <c r="P15" s="35"/>
      <c r="Q15" s="35"/>
      <c r="R15" s="150"/>
      <c r="S15" s="152"/>
      <c r="T15" s="152"/>
      <c r="U15" s="177"/>
    </row>
    <row r="16" spans="1:21" ht="12.75" customHeight="1">
      <c r="A16" s="1"/>
      <c r="B16" s="1"/>
      <c r="C16" s="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17"/>
      <c r="S16" s="17"/>
      <c r="T16" s="17"/>
      <c r="U16" s="16"/>
    </row>
    <row r="17" spans="1:21" ht="12" customHeight="1">
      <c r="A17" s="175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6" t="s">
        <v>3</v>
      </c>
    </row>
    <row r="18" spans="1:21" ht="12.75" customHeight="1">
      <c r="A18" s="175"/>
      <c r="G18" s="199" t="s">
        <v>17</v>
      </c>
      <c r="H18" s="199"/>
      <c r="I18" s="199"/>
      <c r="J18" s="199"/>
      <c r="K18" s="199"/>
      <c r="L18" s="199"/>
      <c r="M18" s="199"/>
      <c r="N18" s="199"/>
      <c r="O18" s="199"/>
      <c r="R18" s="17"/>
      <c r="S18" s="17"/>
      <c r="T18" s="17"/>
      <c r="U18" s="176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8">
        <v>0</v>
      </c>
      <c r="B21" s="164" t="e">
        <f>VLOOKUP(A21,'пр.взв.'!B7:F22,2,FALSE)</f>
        <v>#N/A</v>
      </c>
      <c r="C21" s="49"/>
      <c r="D21" s="49"/>
      <c r="E21" s="49"/>
      <c r="Q21" s="49"/>
      <c r="R21" s="54"/>
      <c r="S21" s="191" t="e">
        <f>VLOOKUP(U21,'пр.взв.'!B7:F22,2,FALSE)</f>
        <v>#N/A</v>
      </c>
      <c r="T21" s="192"/>
      <c r="U21" s="55">
        <v>0</v>
      </c>
    </row>
    <row r="22" spans="1:21" ht="12.75" customHeight="1">
      <c r="A22" s="48"/>
      <c r="B22" s="151"/>
      <c r="C22" s="62">
        <v>5</v>
      </c>
      <c r="D22" s="63"/>
      <c r="E22" s="64"/>
      <c r="F22" s="64"/>
      <c r="G22" s="64"/>
      <c r="H22" s="64"/>
      <c r="I22" s="64"/>
      <c r="Q22" s="49"/>
      <c r="R22" s="56">
        <v>0</v>
      </c>
      <c r="S22" s="193"/>
      <c r="T22" s="194"/>
      <c r="U22" s="55"/>
    </row>
    <row r="23" spans="1:21" ht="12.75" customHeight="1">
      <c r="A23" s="48">
        <v>0</v>
      </c>
      <c r="B23" s="165" t="e">
        <f>VLOOKUP(A23,'пр.взв.'!B7:F22,2,FALSE)</f>
        <v>#N/A</v>
      </c>
      <c r="C23" s="65"/>
      <c r="D23" s="66"/>
      <c r="E23" s="64"/>
      <c r="F23" s="64"/>
      <c r="G23" s="64" t="s">
        <v>20</v>
      </c>
      <c r="H23" s="64"/>
      <c r="I23" s="64"/>
      <c r="N23" t="s">
        <v>20</v>
      </c>
      <c r="Q23" s="49"/>
      <c r="R23" s="57"/>
      <c r="S23" s="195" t="e">
        <f>VLOOKUP(U23,'пр.взв.'!B7:F22,2,FALSE)</f>
        <v>#N/A</v>
      </c>
      <c r="T23" s="196"/>
      <c r="U23" s="55">
        <v>0</v>
      </c>
    </row>
    <row r="24" spans="1:21" ht="13.5" thickBot="1">
      <c r="A24" s="48"/>
      <c r="B24" s="166"/>
      <c r="C24" s="67"/>
      <c r="D24" s="66"/>
      <c r="E24" s="64"/>
      <c r="F24" s="64"/>
      <c r="G24" s="64"/>
      <c r="H24" s="64"/>
      <c r="I24" s="64"/>
      <c r="Q24" s="49"/>
      <c r="R24" s="50"/>
      <c r="S24" s="197"/>
      <c r="T24" s="198"/>
      <c r="U24" s="55"/>
    </row>
    <row r="25" spans="1:21" ht="12.75">
      <c r="A25" s="49"/>
      <c r="B25" s="49"/>
      <c r="C25" s="67"/>
      <c r="D25" s="66"/>
      <c r="E25" s="68">
        <v>5</v>
      </c>
      <c r="F25" s="155" t="str">
        <f>VLOOKUP(E25,'пр.взв.'!B7:D22,2,FALSE)</f>
        <v>БЕРЕКО Алексей Викторович</v>
      </c>
      <c r="G25" s="155"/>
      <c r="H25" s="155"/>
      <c r="I25" s="156"/>
      <c r="M25" s="154" t="str">
        <f>VLOOKUP(Q25,'пр.взв.'!B7:C22,2,FALSE)</f>
        <v>ЛЕБЕДЕВ Евгений Владмирович</v>
      </c>
      <c r="N25" s="155"/>
      <c r="O25" s="155"/>
      <c r="P25" s="156"/>
      <c r="Q25" s="58">
        <v>2</v>
      </c>
      <c r="R25" s="50"/>
      <c r="S25" s="49"/>
      <c r="T25" s="49"/>
      <c r="U25" s="49"/>
    </row>
    <row r="26" spans="1:21" ht="13.5" thickBot="1">
      <c r="A26" s="52"/>
      <c r="B26" s="49"/>
      <c r="C26" s="67"/>
      <c r="D26" s="66"/>
      <c r="E26" s="64"/>
      <c r="F26" s="157"/>
      <c r="G26" s="158"/>
      <c r="H26" s="158"/>
      <c r="I26" s="159"/>
      <c r="J26" s="23"/>
      <c r="K26" s="23"/>
      <c r="L26" s="23"/>
      <c r="M26" s="157"/>
      <c r="N26" s="158"/>
      <c r="O26" s="158"/>
      <c r="P26" s="159"/>
      <c r="Q26" s="59"/>
      <c r="R26" s="51"/>
      <c r="S26" s="49"/>
      <c r="T26" s="49"/>
      <c r="U26" s="49"/>
    </row>
    <row r="27" spans="1:21" ht="12.75">
      <c r="A27" s="53"/>
      <c r="B27" s="49">
        <v>7</v>
      </c>
      <c r="C27" s="160" t="str">
        <f>VLOOKUP(B27,'пр.взв.'!B7:F22,2,FALSE)</f>
        <v>ТОЛПЫШЕВ Григорий Валерьевич</v>
      </c>
      <c r="D27" s="161"/>
      <c r="E27" s="64"/>
      <c r="F27" s="20"/>
      <c r="G27" s="20"/>
      <c r="H27" s="20"/>
      <c r="I27" s="20"/>
      <c r="J27" s="23"/>
      <c r="K27" s="23"/>
      <c r="L27" s="23"/>
      <c r="M27" s="30"/>
      <c r="N27" s="30"/>
      <c r="O27" s="30"/>
      <c r="P27" s="30"/>
      <c r="Q27" s="49"/>
      <c r="R27" s="153" t="e">
        <f>VLOOKUP(S27,'пр.взв.'!B7:F22,2,FALSE)</f>
        <v>#N/A</v>
      </c>
      <c r="S27" s="60">
        <v>0</v>
      </c>
      <c r="T27" s="49"/>
      <c r="U27" s="49"/>
    </row>
    <row r="28" spans="1:21" ht="13.5" thickBot="1">
      <c r="A28" s="51"/>
      <c r="B28" s="49"/>
      <c r="C28" s="162"/>
      <c r="D28" s="163"/>
      <c r="E28" s="64"/>
      <c r="F28" s="67"/>
      <c r="G28" s="67"/>
      <c r="H28" s="67"/>
      <c r="I28" s="67"/>
      <c r="Q28" s="49"/>
      <c r="R28" s="150"/>
      <c r="S28" s="49"/>
      <c r="T28" s="49"/>
      <c r="U28" s="49"/>
    </row>
    <row r="29" spans="6:21" ht="12.75">
      <c r="F29" s="2"/>
      <c r="G29" s="2"/>
      <c r="H29" s="2"/>
      <c r="I29" s="2"/>
      <c r="Q29" s="49"/>
      <c r="R29" s="49"/>
      <c r="S29" s="49"/>
      <c r="T29" s="49"/>
      <c r="U29" s="49"/>
    </row>
    <row r="31" spans="2:18" ht="15">
      <c r="B31" s="25" t="str">
        <f>'И.ПР'!A29</f>
        <v>Гл. судья, судья МК</v>
      </c>
      <c r="C31" s="27"/>
      <c r="D31" s="28"/>
      <c r="E31" s="24"/>
      <c r="F31" s="24"/>
      <c r="L31" s="13"/>
      <c r="N31" s="26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7"/>
      <c r="C32" s="27"/>
      <c r="D32" s="28"/>
      <c r="E32" s="24"/>
      <c r="F32" s="24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7"/>
      <c r="C33" s="27"/>
      <c r="D33" s="28"/>
      <c r="E33" s="24"/>
      <c r="F33" s="24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5" t="str">
        <f>'И.ПР'!A32</f>
        <v>Гл. секретарь, судья РК</v>
      </c>
      <c r="C34" s="27"/>
      <c r="D34" s="28"/>
      <c r="E34" s="24"/>
      <c r="F34" s="24"/>
      <c r="G34" s="2"/>
      <c r="H34" s="2"/>
      <c r="I34" s="2"/>
      <c r="J34" s="2"/>
      <c r="K34" s="2"/>
      <c r="L34" s="21"/>
      <c r="M34" s="21"/>
      <c r="N34" s="26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7"/>
      <c r="C35" s="27"/>
      <c r="D35" s="27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31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2015-05-15T10:46:03Z</cp:lastPrinted>
  <dcterms:created xsi:type="dcterms:W3CDTF">1996-10-08T23:32:33Z</dcterms:created>
  <dcterms:modified xsi:type="dcterms:W3CDTF">2015-05-17T18:44:03Z</dcterms:modified>
  <cp:category/>
  <cp:version/>
  <cp:contentType/>
  <cp:contentStatus/>
</cp:coreProperties>
</file>