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<sst xmlns="http://schemas.openxmlformats.org/spreadsheetml/2006/main" count="45" uniqueCount="37">
  <si>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</si>
  <si>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</si>
  <si>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</si>
  <si>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</si>
  <si>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</si>
  <si>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</si>
  <si>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</si>
  <si>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</si>
  <si>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</si>
  <si>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</si>
  <si>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</si>
  <si>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</si>
  <si>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</si>
  <si>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</si>
  <si>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</si>
  <si>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</si>
  <si>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</si>
  <si>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</si>
  <si>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</si>
  <si>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</si>
  <si>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</si>
  <si>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</si>
  <si>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</si>
  <si>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ФОМИЧЕВ Алексей Александрович</t>
  </si>
  <si>
    <t>04.02.1977 1</t>
  </si>
  <si>
    <t>Москва, Флекс</t>
  </si>
  <si>
    <t>Лукьянов НС</t>
  </si>
  <si>
    <t>РОДИН Владимир Владимирович</t>
  </si>
  <si>
    <t>15.09.1980 кмс</t>
  </si>
  <si>
    <t>Тульская</t>
  </si>
  <si>
    <t>Ломиворотов РН</t>
  </si>
  <si>
    <t>КАУФМАН Эдуард Сергеевич</t>
  </si>
  <si>
    <t>28.11.1977 кмс</t>
  </si>
  <si>
    <t>Кемеровская</t>
  </si>
  <si>
    <t>Гончаров ВИ</t>
  </si>
  <si>
    <t>в.к. 68-М1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</si>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</sst>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58" fillId="34" borderId="49" xfId="0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2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6" xfId="42" applyFont="1" applyFill="1" applyBorder="1" applyAlignment="1" applyProtection="1">
      <alignment horizontal="center" vertical="center" wrapText="1"/>
      <protection/>
    </xf>
    <xf numFmtId="0" fontId="16" fillId="33" borderId="27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2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tabSelected="1" zoomScalePageLayoutView="0" workbookViewId="0" topLeftCell="A1">
      <selection activeCell="H25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7" t="s">
        <v>16</v>
      </c>
      <c r="B1" s="67"/>
      <c r="C1" s="67"/>
      <c r="D1" s="67"/>
      <c r="E1" s="67"/>
      <c r="F1" s="67"/>
      <c r="G1" s="67"/>
      <c r="H1" s="6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8" t="s">
        <v>14</v>
      </c>
      <c r="B2" s="69"/>
      <c r="C2" s="69"/>
      <c r="D2" s="69"/>
      <c r="E2" s="69"/>
      <c r="F2" s="69"/>
      <c r="G2" s="69"/>
      <c r="H2" s="69"/>
    </row>
    <row r="3" spans="1:8" ht="31.5" customHeight="1" thickBot="1">
      <c r="A3" s="70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1"/>
      <c r="C3" s="71"/>
      <c r="D3" s="71"/>
      <c r="E3" s="71"/>
      <c r="F3" s="71"/>
      <c r="G3" s="71"/>
      <c r="H3" s="72"/>
    </row>
    <row r="4" spans="1:8" ht="21.75" customHeight="1">
      <c r="A4" s="96" t="str">
        <f>'пр.хода'!C4</f>
        <v>14-16 мая 2015г.           г.Дзержинск</v>
      </c>
      <c r="B4" s="96"/>
      <c r="C4" s="96"/>
      <c r="D4" s="96"/>
      <c r="E4" s="96"/>
      <c r="F4" s="96"/>
      <c r="G4" s="96"/>
      <c r="H4" s="96"/>
    </row>
    <row r="5" spans="4:6" ht="20.25" customHeight="1" thickBot="1">
      <c r="D5" s="97" t="str">
        <f>HYPERLINK('пр.взв.'!D4)</f>
        <v>в.к. 68-М1 кг</v>
      </c>
      <c r="E5" s="97"/>
      <c r="F5" s="97"/>
    </row>
    <row r="6" spans="1:8" ht="12.75" customHeight="1">
      <c r="A6" s="98" t="s">
        <v>11</v>
      </c>
      <c r="B6" s="100" t="s">
        <v>5</v>
      </c>
      <c r="C6" s="102" t="s">
        <v>6</v>
      </c>
      <c r="D6" s="77" t="s">
        <v>7</v>
      </c>
      <c r="E6" s="79" t="s">
        <v>8</v>
      </c>
      <c r="F6" s="77"/>
      <c r="G6" s="82" t="s">
        <v>10</v>
      </c>
      <c r="H6" s="73" t="s">
        <v>9</v>
      </c>
    </row>
    <row r="7" spans="1:8" ht="13.5" thickBot="1">
      <c r="A7" s="99"/>
      <c r="B7" s="101"/>
      <c r="C7" s="103"/>
      <c r="D7" s="78"/>
      <c r="E7" s="80"/>
      <c r="F7" s="78"/>
      <c r="G7" s="83"/>
      <c r="H7" s="74"/>
    </row>
    <row r="8" spans="1:8" ht="12.75" customHeight="1">
      <c r="A8" s="89">
        <v>1</v>
      </c>
      <c r="B8" s="91">
        <f>'пр.хода'!H9</f>
        <v>1</v>
      </c>
      <c r="C8" s="93" t="str">
        <f>VLOOKUP(B8,'пр.взв.'!B7:H22,2,FALSE)</f>
        <v>КАУФМАН Эдуард Сергеевич</v>
      </c>
      <c r="D8" s="95" t="str">
        <f>VLOOKUP(B8,'пр.взв.'!B7:H22,3,FALSE)</f>
        <v>28.11.1977 кмс</v>
      </c>
      <c r="E8" s="104" t="str">
        <f>VLOOKUP(B8,'пр.взв.'!B7:H22,4,FALSE)</f>
        <v>Кемеровская</v>
      </c>
      <c r="F8" s="84">
        <f>VLOOKUP(B8,'пр.взв.'!B7:H22,5,FALSE)</f>
        <v>0</v>
      </c>
      <c r="G8" s="86"/>
      <c r="H8" s="75" t="str">
        <f>VLOOKUP(B8,'пр.взв.'!B7:H22,7,FALSE)</f>
        <v>Гончаров ВИ</v>
      </c>
    </row>
    <row r="9" spans="1:8" ht="12.75">
      <c r="A9" s="90"/>
      <c r="B9" s="92"/>
      <c r="C9" s="94"/>
      <c r="D9" s="88"/>
      <c r="E9" s="105"/>
      <c r="F9" s="85"/>
      <c r="G9" s="66"/>
      <c r="H9" s="76"/>
    </row>
    <row r="10" spans="1:8" ht="12.75" customHeight="1">
      <c r="A10" s="90">
        <v>2</v>
      </c>
      <c r="B10" s="92">
        <f>'пр.хода'!H14</f>
        <v>2</v>
      </c>
      <c r="C10" s="108" t="str">
        <f>VLOOKUP(B10,'пр.взв.'!B7:H22,2,FALSE)</f>
        <v>ФОМИЧЕВ Алексей Александрович</v>
      </c>
      <c r="D10" s="87" t="str">
        <f>VLOOKUP(B10,'пр.взв.'!B7:H22,3,FALSE)</f>
        <v>04.02.1977 1</v>
      </c>
      <c r="E10" s="106" t="str">
        <f>VLOOKUP(B10,'пр.взв.'!B1:H24,4,FALSE)</f>
        <v>Москва, Флекс</v>
      </c>
      <c r="F10" s="85">
        <f>VLOOKUP(B10,'пр.взв.'!B7:H22,5,FALSE)</f>
        <v>0</v>
      </c>
      <c r="G10" s="65"/>
      <c r="H10" s="81" t="str">
        <f>VLOOKUP(B10,'пр.взв.'!B7:H22,7,FALSE)</f>
        <v>Лукьянов НС</v>
      </c>
    </row>
    <row r="11" spans="1:8" ht="12.75">
      <c r="A11" s="90"/>
      <c r="B11" s="92"/>
      <c r="C11" s="94"/>
      <c r="D11" s="88"/>
      <c r="E11" s="105"/>
      <c r="F11" s="85"/>
      <c r="G11" s="66"/>
      <c r="H11" s="76"/>
    </row>
    <row r="12" spans="1:8" ht="12.75" customHeight="1">
      <c r="A12" s="90">
        <v>3</v>
      </c>
      <c r="B12" s="92">
        <f>'пр.хода'!E25</f>
        <v>3</v>
      </c>
      <c r="C12" s="108" t="str">
        <f>VLOOKUP(B12,'пр.взв.'!B7:H22,2,FALSE)</f>
        <v>РОДИН Владимир Владимирович</v>
      </c>
      <c r="D12" s="87" t="str">
        <f>VLOOKUP(B12,'пр.взв.'!B7:H22,3,FALSE)</f>
        <v>15.09.1980 кмс</v>
      </c>
      <c r="E12" s="106" t="str">
        <f>VLOOKUP(B12,'пр.взв.'!B3:H26,4,FALSE)</f>
        <v>Тульская</v>
      </c>
      <c r="F12" s="85">
        <f>VLOOKUP(B12,'пр.взв.'!B7:H22,5,FALSE)</f>
        <v>0</v>
      </c>
      <c r="G12" s="65"/>
      <c r="H12" s="81" t="str">
        <f>VLOOKUP(B12,'пр.взв.'!B7:H22,7,FALSE)</f>
        <v>Ломиворотов РН</v>
      </c>
    </row>
    <row r="13" spans="1:8" ht="12.75">
      <c r="A13" s="90"/>
      <c r="B13" s="92"/>
      <c r="C13" s="94"/>
      <c r="D13" s="88"/>
      <c r="E13" s="107"/>
      <c r="F13" s="85"/>
      <c r="G13" s="66"/>
      <c r="H13" s="76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26"/>
      <c r="B20" s="26"/>
      <c r="C20" s="26"/>
      <c r="D20" s="4"/>
      <c r="E20" s="4"/>
      <c r="F20" s="4"/>
      <c r="G20" s="4"/>
      <c r="H20" s="4"/>
    </row>
    <row r="21" spans="1:11" ht="15">
      <c r="A21" s="44" t="s">
        <v>22</v>
      </c>
      <c r="B21" s="26"/>
      <c r="C21" s="27"/>
      <c r="D21" s="23"/>
      <c r="E21" s="23"/>
      <c r="F21" s="23"/>
      <c r="G21" s="25" t="str">
        <f>'[2]реквизиты'!$G$7</f>
        <v>Е.А. Борков</v>
      </c>
      <c r="I21" s="4"/>
      <c r="J21" s="2"/>
      <c r="K21" s="2"/>
    </row>
    <row r="22" spans="1:12" ht="15">
      <c r="A22" s="26"/>
      <c r="B22" s="26"/>
      <c r="C22" s="27"/>
      <c r="D22" s="23"/>
      <c r="E22" s="23"/>
      <c r="F22" s="23"/>
      <c r="G22" s="3" t="str">
        <f>'[2]реквизиты'!$G$8</f>
        <v>/г. Москва/</v>
      </c>
      <c r="I22" s="4"/>
      <c r="J22" s="2"/>
      <c r="K22" s="2"/>
      <c r="L22" s="2"/>
    </row>
    <row r="23" spans="1:12" ht="15">
      <c r="A23" s="26"/>
      <c r="B23" s="26"/>
      <c r="C23" s="27"/>
      <c r="D23" s="23"/>
      <c r="E23" s="23"/>
      <c r="F23" s="23"/>
      <c r="G23" s="4"/>
      <c r="I23" s="4"/>
      <c r="J23" s="2"/>
      <c r="K23" s="2"/>
      <c r="L23" s="2"/>
    </row>
    <row r="24" spans="1:11" ht="15">
      <c r="A24" s="44" t="s">
        <v>21</v>
      </c>
      <c r="B24" s="26"/>
      <c r="C24" s="27"/>
      <c r="D24" s="23"/>
      <c r="E24" s="23"/>
      <c r="F24" s="23"/>
      <c r="G24" s="25" t="str">
        <f>'[2]реквизиты'!$G$9</f>
        <v>А.А. Зарипов</v>
      </c>
      <c r="I24" s="4"/>
      <c r="J24" s="10"/>
      <c r="K24" s="10"/>
    </row>
    <row r="25" spans="1:8" ht="15">
      <c r="A25" s="26"/>
      <c r="B25" s="26"/>
      <c r="C25" s="26"/>
      <c r="D25" s="23"/>
      <c r="E25" s="23"/>
      <c r="F25" s="23"/>
      <c r="G25" s="3" t="str">
        <f>'[2]реквизиты'!$G$10</f>
        <v>/г. Казань/</v>
      </c>
      <c r="H25" s="4"/>
    </row>
    <row r="26" spans="1:8" ht="12.75">
      <c r="A26" s="4"/>
      <c r="B26" s="4"/>
      <c r="C26" s="4"/>
      <c r="D26" s="23"/>
      <c r="E26" s="23"/>
      <c r="F26" s="23"/>
      <c r="G26" s="4"/>
      <c r="H26" s="4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</sheetData>
  <sheetProtection/>
  <mergeCells count="36">
    <mergeCell ref="E8:E9"/>
    <mergeCell ref="E10:E11"/>
    <mergeCell ref="E12:E13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6:H7"/>
    <mergeCell ref="H8:H9"/>
    <mergeCell ref="D6:D7"/>
    <mergeCell ref="E6:F7"/>
    <mergeCell ref="H10:H11"/>
    <mergeCell ref="H12:H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8" t="s">
        <v>13</v>
      </c>
      <c r="B1" s="69"/>
      <c r="C1" s="69"/>
      <c r="D1" s="69"/>
      <c r="E1" s="69"/>
      <c r="F1" s="69"/>
      <c r="G1" s="69"/>
      <c r="H1" s="69"/>
    </row>
    <row r="2" spans="1:8" ht="33.75" customHeight="1" thickBot="1">
      <c r="A2" s="113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8"/>
      <c r="C2" s="118"/>
      <c r="D2" s="118"/>
      <c r="E2" s="118"/>
      <c r="F2" s="118"/>
      <c r="G2" s="118"/>
      <c r="H2" s="119"/>
    </row>
    <row r="3" spans="1:12" ht="17.25" customHeight="1">
      <c r="A3" s="96" t="str">
        <f>HYPERLINK('[1]реквизиты'!$A$3)</f>
        <v>дата и место проведения</v>
      </c>
      <c r="B3" s="96"/>
      <c r="C3" s="96"/>
      <c r="D3" s="96"/>
      <c r="E3" s="96"/>
      <c r="F3" s="96"/>
      <c r="G3" s="96"/>
      <c r="H3" s="96"/>
      <c r="I3" s="9"/>
      <c r="J3" s="9"/>
      <c r="K3" s="9"/>
      <c r="L3" s="10"/>
    </row>
    <row r="4" spans="4:11" ht="19.5" customHeight="1">
      <c r="D4" s="123" t="s">
        <v>35</v>
      </c>
      <c r="E4" s="123"/>
      <c r="F4" s="123"/>
      <c r="I4" s="11"/>
      <c r="J4" s="11"/>
      <c r="K4" s="11"/>
    </row>
    <row r="5" spans="1:8" ht="12.75" customHeight="1">
      <c r="A5" s="110" t="s">
        <v>4</v>
      </c>
      <c r="B5" s="127" t="s">
        <v>5</v>
      </c>
      <c r="C5" s="110" t="s">
        <v>6</v>
      </c>
      <c r="D5" s="110" t="s">
        <v>7</v>
      </c>
      <c r="E5" s="114" t="s">
        <v>8</v>
      </c>
      <c r="F5" s="87"/>
      <c r="G5" s="110" t="s">
        <v>10</v>
      </c>
      <c r="H5" s="110" t="s">
        <v>9</v>
      </c>
    </row>
    <row r="6" spans="1:8" ht="12.75">
      <c r="A6" s="111"/>
      <c r="B6" s="128"/>
      <c r="C6" s="111"/>
      <c r="D6" s="111"/>
      <c r="E6" s="115"/>
      <c r="F6" s="88"/>
      <c r="G6" s="111"/>
      <c r="H6" s="111"/>
    </row>
    <row r="7" spans="1:8" ht="12.75" customHeight="1">
      <c r="A7" s="109"/>
      <c r="B7" s="129">
        <v>1</v>
      </c>
      <c r="C7" s="130" t="s">
        <v>31</v>
      </c>
      <c r="D7" s="117" t="s">
        <v>32</v>
      </c>
      <c r="E7" s="109" t="s">
        <v>33</v>
      </c>
      <c r="F7" s="126"/>
      <c r="G7" s="117"/>
      <c r="H7" s="116" t="s">
        <v>34</v>
      </c>
    </row>
    <row r="8" spans="1:8" ht="12.75">
      <c r="A8" s="109"/>
      <c r="B8" s="129"/>
      <c r="C8" s="130"/>
      <c r="D8" s="117"/>
      <c r="E8" s="109"/>
      <c r="F8" s="126"/>
      <c r="G8" s="117"/>
      <c r="H8" s="116"/>
    </row>
    <row r="9" spans="1:8" ht="12.75" customHeight="1">
      <c r="A9" s="109"/>
      <c r="B9" s="121">
        <v>2</v>
      </c>
      <c r="C9" s="130" t="s">
        <v>23</v>
      </c>
      <c r="D9" s="117" t="s">
        <v>24</v>
      </c>
      <c r="E9" s="117" t="s">
        <v>25</v>
      </c>
      <c r="F9" s="116"/>
      <c r="G9" s="117"/>
      <c r="H9" s="120" t="s">
        <v>26</v>
      </c>
    </row>
    <row r="10" spans="1:8" ht="12.75" customHeight="1">
      <c r="A10" s="109"/>
      <c r="B10" s="121"/>
      <c r="C10" s="130"/>
      <c r="D10" s="117"/>
      <c r="E10" s="117"/>
      <c r="F10" s="116"/>
      <c r="G10" s="117"/>
      <c r="H10" s="120"/>
    </row>
    <row r="11" spans="1:8" ht="12.75" customHeight="1">
      <c r="A11" s="109"/>
      <c r="B11" s="121">
        <v>3</v>
      </c>
      <c r="C11" s="120" t="s">
        <v>27</v>
      </c>
      <c r="D11" s="109" t="s">
        <v>28</v>
      </c>
      <c r="E11" s="117" t="s">
        <v>29</v>
      </c>
      <c r="F11" s="126"/>
      <c r="G11" s="117"/>
      <c r="H11" s="120" t="s">
        <v>30</v>
      </c>
    </row>
    <row r="12" spans="1:8" ht="15" customHeight="1">
      <c r="A12" s="109"/>
      <c r="B12" s="121"/>
      <c r="C12" s="120"/>
      <c r="D12" s="109"/>
      <c r="E12" s="117"/>
      <c r="F12" s="126"/>
      <c r="G12" s="117"/>
      <c r="H12" s="120"/>
    </row>
    <row r="13" spans="1:8" ht="12.75" customHeight="1">
      <c r="A13" s="109"/>
      <c r="B13" s="124">
        <v>4</v>
      </c>
      <c r="C13" s="125"/>
      <c r="D13" s="122"/>
      <c r="E13" s="114"/>
      <c r="F13" s="85"/>
      <c r="G13" s="112"/>
      <c r="H13" s="112"/>
    </row>
    <row r="14" spans="1:8" ht="15" customHeight="1">
      <c r="A14" s="109"/>
      <c r="B14" s="124"/>
      <c r="C14" s="125"/>
      <c r="D14" s="122"/>
      <c r="E14" s="115"/>
      <c r="F14" s="85"/>
      <c r="G14" s="112"/>
      <c r="H14" s="112"/>
    </row>
    <row r="15" spans="1:8" ht="15" customHeight="1">
      <c r="A15" s="109"/>
      <c r="B15" s="124">
        <v>5</v>
      </c>
      <c r="C15" s="125"/>
      <c r="D15" s="122"/>
      <c r="E15" s="114"/>
      <c r="F15" s="85"/>
      <c r="G15" s="112"/>
      <c r="H15" s="122"/>
    </row>
    <row r="16" spans="1:8" ht="15.75" customHeight="1">
      <c r="A16" s="109"/>
      <c r="B16" s="124"/>
      <c r="C16" s="125"/>
      <c r="D16" s="122"/>
      <c r="E16" s="115"/>
      <c r="F16" s="85"/>
      <c r="G16" s="112"/>
      <c r="H16" s="122"/>
    </row>
    <row r="17" spans="1:8" ht="12.75" customHeight="1">
      <c r="A17" s="109"/>
      <c r="B17" s="124">
        <v>6</v>
      </c>
      <c r="C17" s="125"/>
      <c r="D17" s="122"/>
      <c r="E17" s="114"/>
      <c r="F17" s="85"/>
      <c r="G17" s="112"/>
      <c r="H17" s="122"/>
    </row>
    <row r="18" spans="1:8" ht="15" customHeight="1">
      <c r="A18" s="109"/>
      <c r="B18" s="124"/>
      <c r="C18" s="125"/>
      <c r="D18" s="122"/>
      <c r="E18" s="115"/>
      <c r="F18" s="85"/>
      <c r="G18" s="112"/>
      <c r="H18" s="122"/>
    </row>
    <row r="19" spans="1:8" ht="12.75" customHeight="1">
      <c r="A19" s="109"/>
      <c r="B19" s="124">
        <v>7</v>
      </c>
      <c r="C19" s="125"/>
      <c r="D19" s="122"/>
      <c r="E19" s="114"/>
      <c r="F19" s="85"/>
      <c r="G19" s="112"/>
      <c r="H19" s="122"/>
    </row>
    <row r="20" spans="1:8" ht="15" customHeight="1">
      <c r="A20" s="109"/>
      <c r="B20" s="124"/>
      <c r="C20" s="125"/>
      <c r="D20" s="122"/>
      <c r="E20" s="115"/>
      <c r="F20" s="85"/>
      <c r="G20" s="112"/>
      <c r="H20" s="122"/>
    </row>
    <row r="21" spans="1:8" ht="12.75" customHeight="1">
      <c r="A21" s="109"/>
      <c r="B21" s="124">
        <v>8</v>
      </c>
      <c r="C21" s="125"/>
      <c r="D21" s="122"/>
      <c r="E21" s="114"/>
      <c r="F21" s="85"/>
      <c r="G21" s="112"/>
      <c r="H21" s="122"/>
    </row>
    <row r="22" spans="1:8" ht="15" customHeight="1">
      <c r="A22" s="109"/>
      <c r="B22" s="124"/>
      <c r="C22" s="125"/>
      <c r="D22" s="122"/>
      <c r="E22" s="115"/>
      <c r="F22" s="85"/>
      <c r="G22" s="112"/>
      <c r="H22" s="12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3:18" ht="26.25" customHeight="1" thickBot="1"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30.75" customHeight="1" thickBot="1">
      <c r="A3" s="4"/>
      <c r="B3" s="4"/>
      <c r="C3" s="70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26.25" customHeight="1" thickBot="1">
      <c r="A4" s="21"/>
      <c r="B4" s="21"/>
      <c r="C4" s="140" t="str">
        <f>'[2]реквизиты'!$A$3</f>
        <v>14-16 мая 2015г.           г.Дзержинск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8:17" ht="27.75" customHeight="1" thickBot="1">
      <c r="H5" s="150" t="str">
        <f>HYPERLINK('пр.взв.'!D4)</f>
        <v>в.к. 68-М1 кг</v>
      </c>
      <c r="I5" s="151"/>
      <c r="J5" s="151"/>
      <c r="K5" s="151"/>
      <c r="L5" s="151"/>
      <c r="M5" s="151"/>
      <c r="N5" s="152"/>
      <c r="O5" s="168"/>
      <c r="P5" s="169"/>
      <c r="Q5" s="170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9" t="s">
        <v>0</v>
      </c>
      <c r="B7" s="139"/>
      <c r="E7" s="34"/>
      <c r="F7" s="34"/>
      <c r="G7" s="34"/>
      <c r="H7" s="34"/>
      <c r="I7" s="153" t="s">
        <v>12</v>
      </c>
      <c r="J7" s="153"/>
      <c r="K7" s="153"/>
      <c r="L7" s="153"/>
      <c r="M7" s="153"/>
      <c r="N7" s="34"/>
      <c r="O7" s="34"/>
      <c r="P7" s="34"/>
      <c r="Q7" s="36"/>
      <c r="R7" s="19"/>
      <c r="S7" s="17"/>
      <c r="T7" s="174" t="s">
        <v>1</v>
      </c>
      <c r="U7" s="174"/>
    </row>
    <row r="8" spans="1:21" ht="12.75" customHeight="1" thickBot="1">
      <c r="A8" s="137">
        <v>1</v>
      </c>
      <c r="B8" s="138" t="str">
        <f>VLOOKUP('пр.хода'!A8,'пр.взв.'!B7:C22,2,FALSE)</f>
        <v>КАУФМАН Эдуард Сергеевич</v>
      </c>
      <c r="C8" s="136" t="str">
        <f>VLOOKUP(A8,'пр.взв.'!B7:H22,3,FALSE)</f>
        <v>28.11.1977 кмс</v>
      </c>
      <c r="D8" s="136" t="str">
        <f>VLOOKUP(A8,'пр.взв.'!B7:H22,4,FALSE)</f>
        <v>Кемеровская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8" t="str">
        <f>VLOOKUP(U8,'пр.взв.'!B7:F22,2,FALSE)</f>
        <v>ФОМИЧЕВ Алексей Александрович</v>
      </c>
      <c r="S8" s="136" t="str">
        <f>VLOOKUP(U8,'пр.взв.'!B7:F22,3,FALSE)</f>
        <v>04.02.1977 1</v>
      </c>
      <c r="T8" s="136" t="str">
        <f>VLOOKUP(U8,'пр.взв.'!B7:F22,4,FALSE)</f>
        <v>Москва, Флекс</v>
      </c>
      <c r="U8" s="171">
        <v>2</v>
      </c>
    </row>
    <row r="9" spans="1:21" ht="12.75" customHeight="1">
      <c r="A9" s="133"/>
      <c r="B9" s="134"/>
      <c r="C9" s="135"/>
      <c r="D9" s="135"/>
      <c r="E9" s="37">
        <v>1</v>
      </c>
      <c r="F9" s="34"/>
      <c r="G9" s="38"/>
      <c r="H9" s="45">
        <v>1</v>
      </c>
      <c r="I9" s="180" t="str">
        <f>VLOOKUP(H9,'пр.взв.'!B7:F22,2,FALSE)</f>
        <v>КАУФМАН Эдуард Сергеевич</v>
      </c>
      <c r="J9" s="181"/>
      <c r="K9" s="181"/>
      <c r="L9" s="181"/>
      <c r="M9" s="182"/>
      <c r="N9" s="34"/>
      <c r="O9" s="34"/>
      <c r="P9" s="34"/>
      <c r="Q9" s="37">
        <v>2</v>
      </c>
      <c r="R9" s="134"/>
      <c r="S9" s="135"/>
      <c r="T9" s="135"/>
      <c r="U9" s="172"/>
    </row>
    <row r="10" spans="1:21" ht="12.75" customHeight="1" thickBot="1">
      <c r="A10" s="131">
        <v>5</v>
      </c>
      <c r="B10" s="160">
        <f>VLOOKUP('пр.хода'!A10,'пр.взв.'!B9:C24,2,FALSE)</f>
        <v>0</v>
      </c>
      <c r="C10" s="154">
        <f>VLOOKUP(A10,'пр.взв.'!B7:H22,3,FALSE)</f>
        <v>0</v>
      </c>
      <c r="D10" s="154">
        <f>VLOOKUP(A10,'пр.взв.'!B7:H22,4,FALSE)</f>
        <v>0</v>
      </c>
      <c r="E10" s="18"/>
      <c r="F10" s="39"/>
      <c r="G10" s="40"/>
      <c r="H10" s="46"/>
      <c r="I10" s="183"/>
      <c r="J10" s="184"/>
      <c r="K10" s="184"/>
      <c r="L10" s="184"/>
      <c r="M10" s="185"/>
      <c r="N10" s="34"/>
      <c r="O10" s="41"/>
      <c r="P10" s="39"/>
      <c r="Q10" s="18"/>
      <c r="R10" s="160">
        <f>VLOOKUP(U10,'пр.взв.'!B9:F24,2,FALSE)</f>
        <v>0</v>
      </c>
      <c r="S10" s="154">
        <f>VLOOKUP(U10,'пр.взв.'!B9:F24,3,FALSE)</f>
        <v>0</v>
      </c>
      <c r="T10" s="154">
        <f>VLOOKUP(U10,'пр.взв.'!B9:F24,4,FALSE)</f>
        <v>0</v>
      </c>
      <c r="U10" s="171">
        <v>6</v>
      </c>
    </row>
    <row r="11" spans="1:21" ht="12.75" customHeight="1" thickBot="1">
      <c r="A11" s="133"/>
      <c r="B11" s="159"/>
      <c r="C11" s="155"/>
      <c r="D11" s="155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59"/>
      <c r="S11" s="155"/>
      <c r="T11" s="155"/>
      <c r="U11" s="172"/>
    </row>
    <row r="12" spans="1:21" ht="12.75" customHeight="1" thickBot="1">
      <c r="A12" s="137">
        <v>3</v>
      </c>
      <c r="B12" s="138" t="str">
        <f>VLOOKUP('пр.хода'!A12,'пр.взв.'!B11:C26,2,FALSE)</f>
        <v>РОДИН Владимир Владимирович</v>
      </c>
      <c r="C12" s="136" t="str">
        <f>VLOOKUP(A12,'пр.взв.'!B7:H22,3,FALSE)</f>
        <v>15.09.1980 кмс</v>
      </c>
      <c r="D12" s="136" t="str">
        <f>VLOOKUP(A12,'пр.взв.'!B7:H22,4,FALSE)</f>
        <v>Тульская</v>
      </c>
      <c r="E12" s="34"/>
      <c r="F12" s="35"/>
      <c r="G12" s="64" t="s">
        <v>36</v>
      </c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8">
        <f>VLOOKUP(U12,'пр.взв.'!B11:F26,2,FALSE)</f>
        <v>0</v>
      </c>
      <c r="S12" s="177">
        <f>VLOOKUP(U12,'пр.взв.'!B11:F26,3,FALSE)</f>
        <v>0</v>
      </c>
      <c r="T12" s="177">
        <f>VLOOKUP(U12,'пр.взв.'!B11:F26,4,FALSE)</f>
        <v>0</v>
      </c>
      <c r="U12" s="173">
        <v>4</v>
      </c>
    </row>
    <row r="13" spans="1:21" ht="12.75" customHeight="1" thickBot="1">
      <c r="A13" s="133"/>
      <c r="B13" s="134"/>
      <c r="C13" s="135"/>
      <c r="D13" s="135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59"/>
      <c r="S13" s="155"/>
      <c r="T13" s="155"/>
      <c r="U13" s="172"/>
    </row>
    <row r="14" spans="1:21" ht="12.75" customHeight="1" thickBot="1">
      <c r="A14" s="131">
        <v>7</v>
      </c>
      <c r="B14" s="160">
        <f>VLOOKUP('пр.хода'!A14,'пр.взв.'!B13:C28,2,FALSE)</f>
        <v>0</v>
      </c>
      <c r="C14" s="154">
        <f>VLOOKUP(A14,'пр.взв.'!B7:H22,3,FALSE)</f>
        <v>0</v>
      </c>
      <c r="D14" s="154">
        <f>VLOOKUP(A14,'пр.взв.'!B7:H22,4,FALSE)</f>
        <v>0</v>
      </c>
      <c r="E14" s="18"/>
      <c r="F14" s="34"/>
      <c r="G14" s="38"/>
      <c r="H14" s="45">
        <v>2</v>
      </c>
      <c r="I14" s="162" t="str">
        <f>VLOOKUP(H14,'пр.взв.'!B5:F27,2,FALSE)</f>
        <v>ФОМИЧЕВ Алексей Александрович</v>
      </c>
      <c r="J14" s="163"/>
      <c r="K14" s="163"/>
      <c r="L14" s="163"/>
      <c r="M14" s="164"/>
      <c r="N14" s="34"/>
      <c r="O14" s="34"/>
      <c r="P14" s="34"/>
      <c r="Q14" s="18"/>
      <c r="R14" s="160">
        <f>VLOOKUP(U14,'пр.взв.'!B13:F28,2,FALSE)</f>
        <v>0</v>
      </c>
      <c r="S14" s="154">
        <f>VLOOKUP(U14,'пр.взв.'!B13:F28,3,FALSE)</f>
        <v>0</v>
      </c>
      <c r="T14" s="154">
        <f>VLOOKUP(U14,'пр.взв.'!B13:F28,4,FALSE)</f>
        <v>0</v>
      </c>
      <c r="U14" s="171">
        <v>8</v>
      </c>
    </row>
    <row r="15" spans="1:21" ht="12.75" customHeight="1" thickBot="1">
      <c r="A15" s="132"/>
      <c r="B15" s="161"/>
      <c r="C15" s="178"/>
      <c r="D15" s="178"/>
      <c r="E15" s="34"/>
      <c r="F15" s="34"/>
      <c r="G15" s="38"/>
      <c r="H15" s="46"/>
      <c r="I15" s="165"/>
      <c r="J15" s="166"/>
      <c r="K15" s="166"/>
      <c r="L15" s="166"/>
      <c r="M15" s="167"/>
      <c r="N15" s="34"/>
      <c r="O15" s="34"/>
      <c r="P15" s="34"/>
      <c r="Q15" s="34"/>
      <c r="R15" s="161"/>
      <c r="S15" s="178"/>
      <c r="T15" s="178"/>
      <c r="U15" s="179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5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6" t="s">
        <v>3</v>
      </c>
    </row>
    <row r="18" spans="1:21" ht="12.75" customHeight="1">
      <c r="A18" s="175"/>
      <c r="G18" s="149" t="s">
        <v>17</v>
      </c>
      <c r="H18" s="149"/>
      <c r="I18" s="149"/>
      <c r="J18" s="149"/>
      <c r="K18" s="149"/>
      <c r="L18" s="149"/>
      <c r="M18" s="149"/>
      <c r="N18" s="149"/>
      <c r="O18" s="149"/>
      <c r="R18" s="17"/>
      <c r="S18" s="17"/>
      <c r="T18" s="17"/>
      <c r="U18" s="176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201" t="e">
        <f>VLOOKUP(A21,'пр.взв.'!B7:F22,2,FALSE)</f>
        <v>#N/A</v>
      </c>
      <c r="C21" s="48"/>
      <c r="D21" s="48"/>
      <c r="E21" s="48"/>
      <c r="Q21" s="48"/>
      <c r="R21" s="57"/>
      <c r="S21" s="141" t="e">
        <f>VLOOKUP(U21,'пр.взв.'!B7:F22,2,FALSE)</f>
        <v>#N/A</v>
      </c>
      <c r="T21" s="142"/>
      <c r="U21" s="58">
        <v>0</v>
      </c>
    </row>
    <row r="22" spans="1:21" ht="12.75" customHeight="1">
      <c r="A22" s="47"/>
      <c r="B22" s="154"/>
      <c r="C22" s="49">
        <v>0</v>
      </c>
      <c r="D22" s="50"/>
      <c r="E22" s="48"/>
      <c r="Q22" s="48"/>
      <c r="R22" s="59">
        <v>0</v>
      </c>
      <c r="S22" s="143"/>
      <c r="T22" s="144"/>
      <c r="U22" s="58"/>
    </row>
    <row r="23" spans="1:21" ht="12.75" customHeight="1">
      <c r="A23" s="47">
        <v>0</v>
      </c>
      <c r="B23" s="202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5" t="e">
        <f>VLOOKUP(U23,'пр.взв.'!B7:F22,2,FALSE)</f>
        <v>#N/A</v>
      </c>
      <c r="T23" s="146"/>
      <c r="U23" s="58">
        <v>0</v>
      </c>
    </row>
    <row r="24" spans="1:21" ht="13.5" thickBot="1">
      <c r="A24" s="47"/>
      <c r="B24" s="203"/>
      <c r="C24" s="53"/>
      <c r="D24" s="52"/>
      <c r="E24" s="48"/>
      <c r="Q24" s="48"/>
      <c r="R24" s="51"/>
      <c r="S24" s="147"/>
      <c r="T24" s="148"/>
      <c r="U24" s="58"/>
    </row>
    <row r="25" spans="1:21" ht="12.75">
      <c r="A25" s="48"/>
      <c r="B25" s="48"/>
      <c r="C25" s="53"/>
      <c r="D25" s="52"/>
      <c r="E25" s="54">
        <v>3</v>
      </c>
      <c r="F25" s="196" t="str">
        <f>VLOOKUP(E25,'пр.взв.'!B7:D22,2,FALSE)</f>
        <v>РОДИН Владимир Владимирович</v>
      </c>
      <c r="G25" s="196"/>
      <c r="H25" s="196"/>
      <c r="I25" s="197"/>
      <c r="M25" s="186" t="e">
        <f>VLOOKUP(Q25,'пр.взв.'!B7:C22,2,FALSE)</f>
        <v>#N/A</v>
      </c>
      <c r="N25" s="187"/>
      <c r="O25" s="187"/>
      <c r="P25" s="188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8"/>
      <c r="G26" s="199"/>
      <c r="H26" s="199"/>
      <c r="I26" s="200"/>
      <c r="J26" s="22"/>
      <c r="K26" s="22"/>
      <c r="L26" s="22"/>
      <c r="M26" s="189"/>
      <c r="N26" s="190"/>
      <c r="O26" s="190"/>
      <c r="P26" s="191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2" t="e">
        <f>VLOOKUP(B27,'пр.взв.'!B7:F22,2,FALSE)</f>
        <v>#N/A</v>
      </c>
      <c r="D27" s="193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8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4"/>
      <c r="D28" s="195"/>
      <c r="E28" s="48"/>
      <c r="F28" s="2"/>
      <c r="G28" s="2"/>
      <c r="H28" s="2"/>
      <c r="I28" s="2"/>
      <c r="Q28" s="48"/>
      <c r="R28" s="161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'И.ПР'!A21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'И.ПР'!A24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2015-05-15T11:38:54Z</cp:lastPrinted>
  <dcterms:created xsi:type="dcterms:W3CDTF">1996-10-08T23:32:33Z</dcterms:created>
  <dcterms:modified xsi:type="dcterms:W3CDTF">2015-05-17T18:35:59Z</dcterms:modified>
  <cp:category/>
  <cp:version/>
  <cp:contentType/>
  <cp:contentStatus/>
</cp:coreProperties>
</file>