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<sst xmlns="http://schemas.openxmlformats.org/spreadsheetml/2006/main" count="71" uniqueCount="56">
  <si>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</si>
  <si>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</si>
  <si>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</si>
  <si>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</si>
  <si>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</si>
  <si>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</si>
  <si>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</si>
  <si>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</si>
  <si>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</si>
  <si>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</si>
  <si>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</si>
  <si>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</si>
  <si>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</si>
  <si>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</si>
  <si>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</si>
  <si>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</si>
  <si>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</si>
  <si>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</si>
  <si>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</si>
  <si>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</si>
  <si>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</si>
  <si>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7-8</t>
  </si>
  <si>
    <t>Гл. секретарь, судья РК</t>
  </si>
  <si>
    <t>Гл. судья, судья МК</t>
  </si>
  <si>
    <t>МИШАГИН Юрий Сергеевич</t>
  </si>
  <si>
    <t>18.05.1979 кмс</t>
  </si>
  <si>
    <t>Нижегородская, Н. Новгород</t>
  </si>
  <si>
    <t>Киселев ВА</t>
  </si>
  <si>
    <t>МАЛЬЦЕВ Сергей Алексеевич</t>
  </si>
  <si>
    <t>21.10.1976 мс</t>
  </si>
  <si>
    <t>Рязанская Рязань</t>
  </si>
  <si>
    <t>Быстров ОА, Мальцева ИВ</t>
  </si>
  <si>
    <t>БРИК Сергей Владимирович</t>
  </si>
  <si>
    <t>01.07.1977 кмс</t>
  </si>
  <si>
    <t>Нижегородская, Кстово, Самбо-Кстово</t>
  </si>
  <si>
    <t>Веревкин ВС</t>
  </si>
  <si>
    <t>МУН Сергей Леонидович</t>
  </si>
  <si>
    <t>08.01.1976 кмс</t>
  </si>
  <si>
    <t>Мурманская</t>
  </si>
  <si>
    <t>Семиколенных АЕ</t>
  </si>
  <si>
    <t>АФАНАСЬЕВ Олег Юрьевич</t>
  </si>
  <si>
    <t>24.01.1976 кмс</t>
  </si>
  <si>
    <t>Башкортостан, Нефтекамск</t>
  </si>
  <si>
    <t>ТРЕУГУБОВ Александр Иванович</t>
  </si>
  <si>
    <t>1974 кмс</t>
  </si>
  <si>
    <t>Нижегородская, Дзержинск</t>
  </si>
  <si>
    <t>ТОЛПЫШЕВ Николай Валерьевич</t>
  </si>
  <si>
    <t>02.05.1977 мс</t>
  </si>
  <si>
    <t>Пермский, Пермь</t>
  </si>
  <si>
    <t>Багдерин ПГ</t>
  </si>
  <si>
    <t>СПИРИДОНОВ Михаил Владимирович</t>
  </si>
  <si>
    <t>1977 кмс..</t>
  </si>
  <si>
    <t>Редькин АМ</t>
  </si>
  <si>
    <t>в.к. 74-М1 кг</t>
  </si>
  <si>
    <t>4:0</t>
  </si>
  <si>
    <t>2:0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</si>
</sst>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14" fillId="33" borderId="25" xfId="42" applyFont="1" applyFill="1" applyBorder="1" applyAlignment="1" applyProtection="1">
      <alignment horizontal="center" vertical="center" wrapText="1"/>
      <protection/>
    </xf>
    <xf numFmtId="0" fontId="15" fillId="33" borderId="26" xfId="0" applyFont="1" applyFill="1" applyBorder="1" applyAlignment="1">
      <alignment/>
    </xf>
    <xf numFmtId="0" fontId="15" fillId="33" borderId="27" xfId="0" applyFont="1" applyFill="1" applyBorder="1" applyAlignment="1">
      <alignment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51" xfId="42" applyFont="1" applyFill="1" applyBorder="1" applyAlignment="1" applyProtection="1">
      <alignment horizontal="center" vertical="center" wrapText="1"/>
      <protection/>
    </xf>
    <xf numFmtId="0" fontId="4" fillId="0" borderId="13" xfId="42" applyFont="1" applyFill="1" applyBorder="1" applyAlignment="1" applyProtection="1">
      <alignment horizontal="center" vertical="center" wrapText="1"/>
      <protection/>
    </xf>
    <xf numFmtId="0" fontId="16" fillId="0" borderId="51" xfId="42" applyFont="1" applyFill="1" applyBorder="1" applyAlignment="1" applyProtection="1">
      <alignment horizontal="center" vertical="center" wrapText="1"/>
      <protection/>
    </xf>
    <xf numFmtId="0" fontId="16" fillId="0" borderId="41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5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53" xfId="42" applyFont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4" fillId="0" borderId="52" xfId="0" applyFont="1" applyBorder="1" applyAlignment="1">
      <alignment vertical="center" wrapText="1"/>
    </xf>
    <xf numFmtId="0" fontId="4" fillId="0" borderId="5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58" fillId="34" borderId="5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left" vertical="center" wrapText="1"/>
    </xf>
    <xf numFmtId="0" fontId="0" fillId="0" borderId="52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8" fillId="34" borderId="52" xfId="0" applyNumberFormat="1" applyFont="1" applyFill="1" applyBorder="1" applyAlignment="1">
      <alignment horizontal="center" vertical="center" wrapText="1"/>
    </xf>
    <xf numFmtId="14" fontId="4" fillId="0" borderId="52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12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9" xfId="0" applyFont="1" applyBorder="1" applyAlignment="1">
      <alignment horizontal="left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8" xfId="42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4" fillId="0" borderId="58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63" xfId="42" applyFont="1" applyBorder="1" applyAlignment="1" applyProtection="1">
      <alignment horizontal="center" vertical="center" wrapText="1"/>
      <protection/>
    </xf>
    <xf numFmtId="0" fontId="55" fillId="0" borderId="64" xfId="42" applyFont="1" applyBorder="1" applyAlignment="1" applyProtection="1">
      <alignment horizontal="center" vertical="center" wrapText="1"/>
      <protection/>
    </xf>
    <xf numFmtId="0" fontId="55" fillId="0" borderId="53" xfId="42" applyFont="1" applyBorder="1" applyAlignment="1" applyProtection="1">
      <alignment horizontal="center" vertical="center" wrapText="1"/>
      <protection/>
    </xf>
    <xf numFmtId="0" fontId="55" fillId="0" borderId="54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5" xfId="42" applyFont="1" applyBorder="1" applyAlignment="1" applyProtection="1">
      <alignment horizontal="center" vertical="center"/>
      <protection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4" fillId="33" borderId="26" xfId="42" applyFont="1" applyFill="1" applyBorder="1" applyAlignment="1" applyProtection="1">
      <alignment horizontal="center" vertical="center" wrapText="1"/>
      <protection/>
    </xf>
    <xf numFmtId="0" fontId="14" fillId="33" borderId="27" xfId="42" applyFont="1" applyFill="1" applyBorder="1" applyAlignment="1" applyProtection="1">
      <alignment horizontal="center" vertical="center" wrapText="1"/>
      <protection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6" fillId="0" borderId="81" xfId="42" applyFont="1" applyBorder="1" applyAlignment="1" applyProtection="1">
      <alignment horizontal="center" vertical="center" wrapText="1"/>
      <protection/>
    </xf>
    <xf numFmtId="0" fontId="6" fillId="0" borderId="82" xfId="42" applyFont="1" applyBorder="1" applyAlignment="1" applyProtection="1">
      <alignment horizontal="center" vertical="center" wrapText="1"/>
      <protection/>
    </xf>
    <xf numFmtId="0" fontId="4" fillId="0" borderId="60" xfId="42" applyFont="1" applyBorder="1" applyAlignment="1" applyProtection="1">
      <alignment horizontal="left" vertical="center" wrapText="1"/>
      <protection/>
    </xf>
    <xf numFmtId="0" fontId="4" fillId="0" borderId="61" xfId="42" applyFont="1" applyBorder="1" applyAlignment="1" applyProtection="1">
      <alignment horizontal="left" vertical="center" wrapText="1"/>
      <protection/>
    </xf>
    <xf numFmtId="0" fontId="4" fillId="0" borderId="53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55" fillId="0" borderId="11" xfId="42" applyFont="1" applyBorder="1" applyAlignment="1" applyProtection="1">
      <alignment horizontal="center" vertical="center" wrapText="1"/>
      <protection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6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zoomScalePageLayoutView="0" workbookViewId="0" topLeftCell="A1">
      <selection activeCell="H35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70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1"/>
      <c r="C3" s="71"/>
      <c r="D3" s="71"/>
      <c r="E3" s="71"/>
      <c r="F3" s="71"/>
      <c r="G3" s="71"/>
      <c r="H3" s="72"/>
    </row>
    <row r="4" spans="1:8" ht="21.75" customHeight="1">
      <c r="A4" s="84" t="str">
        <f>'пр.хода'!C4</f>
        <v>14-16 мая 2015г.           г.Дзержинск</v>
      </c>
      <c r="B4" s="84"/>
      <c r="C4" s="84"/>
      <c r="D4" s="84"/>
      <c r="E4" s="84"/>
      <c r="F4" s="84"/>
      <c r="G4" s="84"/>
      <c r="H4" s="84"/>
    </row>
    <row r="5" spans="4:6" ht="20.25" customHeight="1" thickBot="1">
      <c r="D5" s="85" t="str">
        <f>HYPERLINK('пр.взв.'!D4)</f>
        <v>в.к. 74-М1 кг</v>
      </c>
      <c r="E5" s="85"/>
      <c r="F5" s="85"/>
    </row>
    <row r="6" spans="1:8" ht="12.75" customHeight="1">
      <c r="A6" s="86" t="s">
        <v>11</v>
      </c>
      <c r="B6" s="88" t="s">
        <v>5</v>
      </c>
      <c r="C6" s="90" t="s">
        <v>6</v>
      </c>
      <c r="D6" s="92" t="s">
        <v>7</v>
      </c>
      <c r="E6" s="94" t="s">
        <v>8</v>
      </c>
      <c r="F6" s="92"/>
      <c r="G6" s="77" t="s">
        <v>10</v>
      </c>
      <c r="H6" s="74" t="s">
        <v>9</v>
      </c>
    </row>
    <row r="7" spans="1:8" ht="13.5" thickBot="1">
      <c r="A7" s="87"/>
      <c r="B7" s="89"/>
      <c r="C7" s="91"/>
      <c r="D7" s="93"/>
      <c r="E7" s="95"/>
      <c r="F7" s="93"/>
      <c r="G7" s="78"/>
      <c r="H7" s="75"/>
    </row>
    <row r="8" spans="1:8" ht="12.75" customHeight="1">
      <c r="A8" s="102">
        <v>1</v>
      </c>
      <c r="B8" s="103">
        <f>'пр.хода'!H9</f>
        <v>2</v>
      </c>
      <c r="C8" s="104" t="str">
        <f>VLOOKUP(B8,'пр.взв.'!B7:H22,2,FALSE)</f>
        <v>СПИРИДОНОВ Михаил Владимирович</v>
      </c>
      <c r="D8" s="105" t="str">
        <f>VLOOKUP(B8,'пр.взв.'!B7:H22,3,FALSE)</f>
        <v>1977 кмс..</v>
      </c>
      <c r="E8" s="117" t="str">
        <f>VLOOKUP(B8,'пр.взв.'!B7:H22,4,FALSE)</f>
        <v>Нижегородская, Дзержинск</v>
      </c>
      <c r="F8" s="79">
        <f>VLOOKUP(B8,'пр.взв.'!B7:H22,5,FALSE)</f>
        <v>0</v>
      </c>
      <c r="G8" s="81"/>
      <c r="H8" s="76" t="str">
        <f>VLOOKUP(B8,'пр.взв.'!B7:H22,7,FALSE)</f>
        <v>Редькин АМ</v>
      </c>
    </row>
    <row r="9" spans="1:8" ht="12.75">
      <c r="A9" s="96"/>
      <c r="B9" s="97"/>
      <c r="C9" s="99"/>
      <c r="D9" s="101"/>
      <c r="E9" s="114"/>
      <c r="F9" s="80"/>
      <c r="G9" s="82"/>
      <c r="H9" s="73"/>
    </row>
    <row r="10" spans="1:8" ht="12.75" customHeight="1">
      <c r="A10" s="96">
        <v>2</v>
      </c>
      <c r="B10" s="97">
        <f>'пр.хода'!H14</f>
        <v>7</v>
      </c>
      <c r="C10" s="98" t="str">
        <f>VLOOKUP(B10,'пр.взв.'!B7:H22,2,FALSE)</f>
        <v>МАЛЬЦЕВ Сергей Алексеевич</v>
      </c>
      <c r="D10" s="100" t="str">
        <f>VLOOKUP(B10,'пр.взв.'!B7:H22,3,FALSE)</f>
        <v>21.10.1976 мс</v>
      </c>
      <c r="E10" s="113" t="str">
        <f>VLOOKUP(B10,'пр.взв.'!B1:H24,4,FALSE)</f>
        <v>Рязанская Рязань</v>
      </c>
      <c r="F10" s="80">
        <f>VLOOKUP(B10,'пр.взв.'!B7:H22,5,FALSE)</f>
        <v>0</v>
      </c>
      <c r="G10" s="83"/>
      <c r="H10" s="68" t="str">
        <f>VLOOKUP(B10,'пр.взв.'!B7:H22,7,FALSE)</f>
        <v>Быстров ОА, Мальцева ИВ</v>
      </c>
    </row>
    <row r="11" spans="1:8" ht="12.75">
      <c r="A11" s="96"/>
      <c r="B11" s="97"/>
      <c r="C11" s="99"/>
      <c r="D11" s="101"/>
      <c r="E11" s="114"/>
      <c r="F11" s="80"/>
      <c r="G11" s="82"/>
      <c r="H11" s="73"/>
    </row>
    <row r="12" spans="1:8" ht="12.75" customHeight="1">
      <c r="A12" s="96">
        <v>3</v>
      </c>
      <c r="B12" s="97">
        <f>'пр.хода'!E25</f>
        <v>3</v>
      </c>
      <c r="C12" s="98" t="str">
        <f>VLOOKUP(B12,'пр.взв.'!B7:H22,2,FALSE)</f>
        <v>ТРЕУГУБОВ Александр Иванович</v>
      </c>
      <c r="D12" s="100" t="str">
        <f>VLOOKUP(B12,'пр.взв.'!B7:H22,3,FALSE)</f>
        <v>1974 кмс</v>
      </c>
      <c r="E12" s="113" t="str">
        <f>VLOOKUP(B12,'пр.взв.'!B3:H26,4,FALSE)</f>
        <v>Нижегородская, Дзержинск</v>
      </c>
      <c r="F12" s="80">
        <f>VLOOKUP(B12,'пр.взв.'!B7:H22,5,FALSE)</f>
        <v>0</v>
      </c>
      <c r="G12" s="83"/>
      <c r="H12" s="68" t="str">
        <f>VLOOKUP(B12,'пр.взв.'!B7:H22,7,FALSE)</f>
        <v>Редькин АМ</v>
      </c>
    </row>
    <row r="13" spans="1:8" ht="12.75">
      <c r="A13" s="96"/>
      <c r="B13" s="97"/>
      <c r="C13" s="99"/>
      <c r="D13" s="101"/>
      <c r="E13" s="114"/>
      <c r="F13" s="80"/>
      <c r="G13" s="82"/>
      <c r="H13" s="73"/>
    </row>
    <row r="14" spans="1:8" ht="12.75" customHeight="1">
      <c r="A14" s="96">
        <v>3</v>
      </c>
      <c r="B14" s="97">
        <f>'пр.хода'!Q25</f>
        <v>8</v>
      </c>
      <c r="C14" s="98" t="str">
        <f>VLOOKUP(B14,'пр.взв.'!B7:H22,2,FALSE)</f>
        <v>ТОЛПЫШЕВ Николай Валерьевич</v>
      </c>
      <c r="D14" s="100" t="str">
        <f>VLOOKUP(B14,'пр.взв.'!B7:H22,3,FALSE)</f>
        <v>02.05.1977 мс</v>
      </c>
      <c r="E14" s="113" t="str">
        <f>VLOOKUP(B14,'пр.взв.'!B1:H28,4,FALSE)</f>
        <v>Пермский, Пермь</v>
      </c>
      <c r="F14" s="80">
        <f>VLOOKUP(B14,'пр.взв.'!B1:H24,5,FALSE)</f>
        <v>0</v>
      </c>
      <c r="G14" s="83"/>
      <c r="H14" s="68" t="str">
        <f>VLOOKUP(B14,'пр.взв.'!B7:H22,7,FALSE)</f>
        <v>Багдерин ПГ</v>
      </c>
    </row>
    <row r="15" spans="1:8" ht="12.75">
      <c r="A15" s="96"/>
      <c r="B15" s="97"/>
      <c r="C15" s="99"/>
      <c r="D15" s="101"/>
      <c r="E15" s="114"/>
      <c r="F15" s="80"/>
      <c r="G15" s="82"/>
      <c r="H15" s="73"/>
    </row>
    <row r="16" spans="1:8" ht="12.75" customHeight="1">
      <c r="A16" s="96">
        <v>5</v>
      </c>
      <c r="B16" s="97">
        <v>5</v>
      </c>
      <c r="C16" s="98" t="str">
        <f>VLOOKUP(B16,'пр.взв.'!B7:H30,2,FALSE)</f>
        <v>МУН Сергей Леонидович</v>
      </c>
      <c r="D16" s="100" t="str">
        <f>VLOOKUP(B16,'пр.взв.'!B7:H22,3,FALSE)</f>
        <v>08.01.1976 кмс</v>
      </c>
      <c r="E16" s="113" t="str">
        <f>VLOOKUP(B16,'пр.взв.'!B1:H30,4,FALSE)</f>
        <v>Мурманская</v>
      </c>
      <c r="F16" s="80">
        <f>VLOOKUP(B16,'пр.взв.'!B3:H26,5,FALSE)</f>
        <v>0</v>
      </c>
      <c r="G16" s="83"/>
      <c r="H16" s="68" t="str">
        <f>VLOOKUP(B16,'пр.взв.'!B7:H22,7,FALSE)</f>
        <v>Семиколенных АЕ</v>
      </c>
    </row>
    <row r="17" spans="1:8" ht="12.75">
      <c r="A17" s="96"/>
      <c r="B17" s="97"/>
      <c r="C17" s="99"/>
      <c r="D17" s="101"/>
      <c r="E17" s="114"/>
      <c r="F17" s="80"/>
      <c r="G17" s="82"/>
      <c r="H17" s="73"/>
    </row>
    <row r="18" spans="1:8" ht="12.75" customHeight="1">
      <c r="A18" s="96">
        <v>5</v>
      </c>
      <c r="B18" s="97">
        <v>6</v>
      </c>
      <c r="C18" s="98" t="str">
        <f>VLOOKUP(B18,'пр.взв.'!B7:H22,2,FALSE)</f>
        <v>АФАНАСЬЕВ Олег Юрьевич</v>
      </c>
      <c r="D18" s="100" t="str">
        <f>VLOOKUP(B18,'пр.взв.'!B7:H22,3,FALSE)</f>
        <v>24.01.1976 кмс</v>
      </c>
      <c r="E18" s="113" t="str">
        <f>VLOOKUP(B18,'пр.взв.'!B1:H32,4,FALSE)</f>
        <v>Башкортостан, Нефтекамск</v>
      </c>
      <c r="F18" s="80">
        <f>VLOOKUP(B18,'пр.взв.'!B7:H22,5,FALSE)</f>
        <v>0</v>
      </c>
      <c r="G18" s="83"/>
      <c r="H18" s="68">
        <f>VLOOKUP(B18,'пр.взв.'!B7:H22,7,FALSE)</f>
        <v>0</v>
      </c>
    </row>
    <row r="19" spans="1:8" ht="12.75">
      <c r="A19" s="96"/>
      <c r="B19" s="97"/>
      <c r="C19" s="99"/>
      <c r="D19" s="101"/>
      <c r="E19" s="114"/>
      <c r="F19" s="80"/>
      <c r="G19" s="82"/>
      <c r="H19" s="73"/>
    </row>
    <row r="20" spans="1:8" ht="12.75" customHeight="1">
      <c r="A20" s="108" t="s">
        <v>21</v>
      </c>
      <c r="B20" s="97">
        <v>1</v>
      </c>
      <c r="C20" s="98" t="str">
        <f>VLOOKUP(B20,'пр.взв.'!B7:H22,2,FALSE)</f>
        <v>МИШАГИН Юрий Сергеевич</v>
      </c>
      <c r="D20" s="100" t="str">
        <f>VLOOKUP(B20,'пр.взв.'!B7:H22,3,FALSE)</f>
        <v>18.05.1979 кмс</v>
      </c>
      <c r="E20" s="113" t="str">
        <f>VLOOKUP(B20,'пр.взв.'!B1:H34,4,FALSE)</f>
        <v>Нижегородская, Н. Новгород</v>
      </c>
      <c r="F20" s="80">
        <f>VLOOKUP(B20,'пр.взв.'!B7:H22,5,FALSE)</f>
        <v>0</v>
      </c>
      <c r="G20" s="83"/>
      <c r="H20" s="68" t="str">
        <f>VLOOKUP(B20,'пр.взв.'!B7:H22,7,FALSE)</f>
        <v>Киселев ВА</v>
      </c>
    </row>
    <row r="21" spans="1:8" ht="12.75">
      <c r="A21" s="108"/>
      <c r="B21" s="97"/>
      <c r="C21" s="99"/>
      <c r="D21" s="101"/>
      <c r="E21" s="114"/>
      <c r="F21" s="80"/>
      <c r="G21" s="82"/>
      <c r="H21" s="73"/>
    </row>
    <row r="22" spans="1:8" ht="12.75" customHeight="1">
      <c r="A22" s="108" t="s">
        <v>21</v>
      </c>
      <c r="B22" s="97">
        <v>4</v>
      </c>
      <c r="C22" s="98" t="str">
        <f>VLOOKUP(B22,'пр.взв.'!B7:H22,2,FALSE)</f>
        <v>БРИК Сергей Владимирович</v>
      </c>
      <c r="D22" s="100" t="str">
        <f>VLOOKUP(B22,'пр.взв.'!B7:H22,3,FALSE)</f>
        <v>01.07.1977 кмс</v>
      </c>
      <c r="E22" s="115" t="str">
        <f>VLOOKUP(B22,'пр.взв.'!B2:H36,4,FALSE)</f>
        <v>Нижегородская, Кстово, Самбо-Кстово</v>
      </c>
      <c r="F22" s="80">
        <f>VLOOKUP(B22,'пр.взв.'!B7:H22,5,FALSE)</f>
        <v>0</v>
      </c>
      <c r="G22" s="83"/>
      <c r="H22" s="68" t="str">
        <f>VLOOKUP(B22,'пр.взв.'!B7:H22,7,FALSE)</f>
        <v>Веревкин ВС</v>
      </c>
    </row>
    <row r="23" spans="1:8" ht="13.5" thickBot="1">
      <c r="A23" s="109"/>
      <c r="B23" s="110"/>
      <c r="C23" s="111"/>
      <c r="D23" s="112"/>
      <c r="E23" s="116"/>
      <c r="F23" s="106"/>
      <c r="G23" s="107"/>
      <c r="H23" s="69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>
      <c r="A30" s="25"/>
      <c r="B30" s="25"/>
      <c r="C30" s="25"/>
      <c r="D30" s="4"/>
      <c r="E30" s="4"/>
      <c r="F30" s="4"/>
      <c r="G30" s="4"/>
      <c r="H30" s="4"/>
    </row>
    <row r="31" spans="1:11" ht="15">
      <c r="A31" s="42" t="s">
        <v>23</v>
      </c>
      <c r="B31" s="25"/>
      <c r="C31" s="26"/>
      <c r="D31" s="22"/>
      <c r="E31" s="22"/>
      <c r="F31" s="22"/>
      <c r="G31" s="24" t="str">
        <f>'[2]реквизиты'!$G$7</f>
        <v>Е.А. Борков</v>
      </c>
      <c r="I31" s="4"/>
      <c r="J31" s="2"/>
      <c r="K31" s="2"/>
    </row>
    <row r="32" spans="1:12" ht="15">
      <c r="A32" s="25"/>
      <c r="B32" s="25"/>
      <c r="C32" s="26"/>
      <c r="D32" s="22"/>
      <c r="E32" s="22"/>
      <c r="F32" s="22"/>
      <c r="G32" s="3" t="str">
        <f>'[2]реквизиты'!$G$8</f>
        <v>/г. Москва/</v>
      </c>
      <c r="I32" s="4"/>
      <c r="J32" s="2"/>
      <c r="K32" s="2"/>
      <c r="L32" s="2"/>
    </row>
    <row r="33" spans="1:12" ht="15">
      <c r="A33" s="25"/>
      <c r="B33" s="25"/>
      <c r="C33" s="26"/>
      <c r="D33" s="22"/>
      <c r="E33" s="22"/>
      <c r="F33" s="22"/>
      <c r="G33" s="4"/>
      <c r="I33" s="4"/>
      <c r="J33" s="2"/>
      <c r="K33" s="2"/>
      <c r="L33" s="2"/>
    </row>
    <row r="34" spans="1:11" ht="15">
      <c r="A34" s="42" t="s">
        <v>22</v>
      </c>
      <c r="B34" s="25"/>
      <c r="C34" s="26"/>
      <c r="D34" s="22"/>
      <c r="E34" s="22"/>
      <c r="F34" s="22"/>
      <c r="G34" s="24" t="str">
        <f>'[2]реквизиты'!$G$9</f>
        <v>А.А. Зарипов</v>
      </c>
      <c r="I34" s="4"/>
      <c r="J34" s="10"/>
      <c r="K34" s="10"/>
    </row>
    <row r="35" spans="1:8" ht="15">
      <c r="A35" s="25"/>
      <c r="B35" s="25"/>
      <c r="C35" s="25"/>
      <c r="D35" s="22"/>
      <c r="E35" s="22"/>
      <c r="F35" s="22"/>
      <c r="G35" s="3" t="str">
        <f>'[2]реквизиты'!$G$10</f>
        <v>/г. Казань/</v>
      </c>
      <c r="H35" s="4"/>
    </row>
    <row r="36" spans="1:8" ht="12.75">
      <c r="A36" s="4"/>
      <c r="B36" s="4"/>
      <c r="C36" s="4"/>
      <c r="D36" s="22"/>
      <c r="E36" s="22"/>
      <c r="F36" s="22"/>
      <c r="G36" s="4"/>
      <c r="H36" s="4"/>
    </row>
    <row r="37" spans="4:6" ht="12.75">
      <c r="D37" s="2"/>
      <c r="E37" s="2"/>
      <c r="F37" s="2"/>
    </row>
    <row r="38" spans="4:6" ht="12.75">
      <c r="D38" s="2"/>
      <c r="E38" s="2"/>
      <c r="F38" s="2"/>
    </row>
    <row r="39" spans="4:6" ht="12.75">
      <c r="D39" s="2"/>
      <c r="E39" s="2"/>
      <c r="F39" s="2"/>
    </row>
  </sheetData>
  <sheetProtection/>
  <mergeCells count="76">
    <mergeCell ref="E20:E21"/>
    <mergeCell ref="E22:E23"/>
    <mergeCell ref="E8:E9"/>
    <mergeCell ref="E10:E11"/>
    <mergeCell ref="E12:E13"/>
    <mergeCell ref="E14:E15"/>
    <mergeCell ref="E16:E17"/>
    <mergeCell ref="E18:E19"/>
    <mergeCell ref="F22:F23"/>
    <mergeCell ref="G22:G23"/>
    <mergeCell ref="A20:A21"/>
    <mergeCell ref="B20:B21"/>
    <mergeCell ref="A22:A23"/>
    <mergeCell ref="B22:B23"/>
    <mergeCell ref="C22:C23"/>
    <mergeCell ref="D22:D23"/>
    <mergeCell ref="C20:C21"/>
    <mergeCell ref="D20:D21"/>
    <mergeCell ref="F16:F17"/>
    <mergeCell ref="G16:G17"/>
    <mergeCell ref="F18:F19"/>
    <mergeCell ref="G18:G19"/>
    <mergeCell ref="F20:F21"/>
    <mergeCell ref="G20:G21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3">
      <selection activeCell="L8" sqref="L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21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9"/>
      <c r="C2" s="129"/>
      <c r="D2" s="129"/>
      <c r="E2" s="129"/>
      <c r="F2" s="129"/>
      <c r="G2" s="129"/>
      <c r="H2" s="130"/>
    </row>
    <row r="3" spans="1:12" ht="17.25" customHeight="1">
      <c r="A3" s="84" t="str">
        <f>HYPERLINK('[1]реквизиты'!$A$3)</f>
        <v>дата и место проведения</v>
      </c>
      <c r="B3" s="84"/>
      <c r="C3" s="84"/>
      <c r="D3" s="84"/>
      <c r="E3" s="84"/>
      <c r="F3" s="84"/>
      <c r="G3" s="84"/>
      <c r="H3" s="84"/>
      <c r="I3" s="9"/>
      <c r="J3" s="9"/>
      <c r="K3" s="9"/>
      <c r="L3" s="10"/>
    </row>
    <row r="4" spans="4:11" ht="19.5" customHeight="1">
      <c r="D4" s="135" t="s">
        <v>53</v>
      </c>
      <c r="E4" s="135"/>
      <c r="F4" s="135"/>
      <c r="I4" s="11"/>
      <c r="J4" s="11"/>
      <c r="K4" s="11"/>
    </row>
    <row r="5" spans="1:8" ht="12.75" customHeight="1">
      <c r="A5" s="119" t="s">
        <v>4</v>
      </c>
      <c r="B5" s="139" t="s">
        <v>5</v>
      </c>
      <c r="C5" s="119" t="s">
        <v>6</v>
      </c>
      <c r="D5" s="119" t="s">
        <v>7</v>
      </c>
      <c r="E5" s="123" t="s">
        <v>8</v>
      </c>
      <c r="F5" s="100"/>
      <c r="G5" s="119" t="s">
        <v>10</v>
      </c>
      <c r="H5" s="119" t="s">
        <v>9</v>
      </c>
    </row>
    <row r="6" spans="1:8" ht="12.75">
      <c r="A6" s="120"/>
      <c r="B6" s="140"/>
      <c r="C6" s="120"/>
      <c r="D6" s="120"/>
      <c r="E6" s="124"/>
      <c r="F6" s="101"/>
      <c r="G6" s="120"/>
      <c r="H6" s="120"/>
    </row>
    <row r="7" spans="1:8" ht="12.75" customHeight="1">
      <c r="A7" s="118"/>
      <c r="B7" s="131">
        <v>1</v>
      </c>
      <c r="C7" s="132" t="s">
        <v>24</v>
      </c>
      <c r="D7" s="118" t="s">
        <v>25</v>
      </c>
      <c r="E7" s="118" t="s">
        <v>26</v>
      </c>
      <c r="F7" s="133"/>
      <c r="G7" s="122"/>
      <c r="H7" s="128" t="s">
        <v>27</v>
      </c>
    </row>
    <row r="8" spans="1:8" ht="12.75">
      <c r="A8" s="118"/>
      <c r="B8" s="131"/>
      <c r="C8" s="132"/>
      <c r="D8" s="118"/>
      <c r="E8" s="118"/>
      <c r="F8" s="133"/>
      <c r="G8" s="122"/>
      <c r="H8" s="128"/>
    </row>
    <row r="9" spans="1:8" ht="12.75" customHeight="1">
      <c r="A9" s="118"/>
      <c r="B9" s="131">
        <v>2</v>
      </c>
      <c r="C9" s="126" t="s">
        <v>50</v>
      </c>
      <c r="D9" s="125" t="s">
        <v>51</v>
      </c>
      <c r="E9" s="122" t="s">
        <v>45</v>
      </c>
      <c r="F9" s="127"/>
      <c r="G9" s="122"/>
      <c r="H9" s="127" t="s">
        <v>52</v>
      </c>
    </row>
    <row r="10" spans="1:8" ht="12.75" customHeight="1">
      <c r="A10" s="118"/>
      <c r="B10" s="131"/>
      <c r="C10" s="126"/>
      <c r="D10" s="125"/>
      <c r="E10" s="122"/>
      <c r="F10" s="127"/>
      <c r="G10" s="122"/>
      <c r="H10" s="127"/>
    </row>
    <row r="11" spans="1:8" ht="12.75" customHeight="1">
      <c r="A11" s="118"/>
      <c r="B11" s="131">
        <v>3</v>
      </c>
      <c r="C11" s="132" t="s">
        <v>43</v>
      </c>
      <c r="D11" s="118" t="s">
        <v>44</v>
      </c>
      <c r="E11" s="125" t="s">
        <v>45</v>
      </c>
      <c r="F11" s="127"/>
      <c r="G11" s="122"/>
      <c r="H11" s="132" t="s">
        <v>52</v>
      </c>
    </row>
    <row r="12" spans="1:8" ht="15" customHeight="1">
      <c r="A12" s="118"/>
      <c r="B12" s="131"/>
      <c r="C12" s="132"/>
      <c r="D12" s="118"/>
      <c r="E12" s="125"/>
      <c r="F12" s="127"/>
      <c r="G12" s="122"/>
      <c r="H12" s="132"/>
    </row>
    <row r="13" spans="1:8" ht="12.75" customHeight="1">
      <c r="A13" s="118"/>
      <c r="B13" s="131">
        <v>4</v>
      </c>
      <c r="C13" s="132" t="s">
        <v>32</v>
      </c>
      <c r="D13" s="137" t="s">
        <v>33</v>
      </c>
      <c r="E13" s="125" t="s">
        <v>34</v>
      </c>
      <c r="F13" s="126"/>
      <c r="G13" s="122"/>
      <c r="H13" s="127" t="s">
        <v>35</v>
      </c>
    </row>
    <row r="14" spans="1:8" ht="15" customHeight="1">
      <c r="A14" s="118"/>
      <c r="B14" s="131"/>
      <c r="C14" s="132"/>
      <c r="D14" s="138"/>
      <c r="E14" s="125"/>
      <c r="F14" s="126"/>
      <c r="G14" s="122"/>
      <c r="H14" s="134"/>
    </row>
    <row r="15" spans="1:8" ht="15" customHeight="1">
      <c r="A15" s="118"/>
      <c r="B15" s="131">
        <v>5</v>
      </c>
      <c r="C15" s="132" t="s">
        <v>36</v>
      </c>
      <c r="D15" s="118" t="s">
        <v>37</v>
      </c>
      <c r="E15" s="122" t="s">
        <v>38</v>
      </c>
      <c r="F15" s="133"/>
      <c r="G15" s="122"/>
      <c r="H15" s="132" t="s">
        <v>39</v>
      </c>
    </row>
    <row r="16" spans="1:8" ht="15.75" customHeight="1">
      <c r="A16" s="118"/>
      <c r="B16" s="131"/>
      <c r="C16" s="132"/>
      <c r="D16" s="118"/>
      <c r="E16" s="122"/>
      <c r="F16" s="133"/>
      <c r="G16" s="122"/>
      <c r="H16" s="132"/>
    </row>
    <row r="17" spans="1:8" ht="12.75" customHeight="1">
      <c r="A17" s="118"/>
      <c r="B17" s="131">
        <v>6</v>
      </c>
      <c r="C17" s="132" t="s">
        <v>40</v>
      </c>
      <c r="D17" s="118" t="s">
        <v>41</v>
      </c>
      <c r="E17" s="125" t="s">
        <v>42</v>
      </c>
      <c r="F17" s="127"/>
      <c r="G17" s="122"/>
      <c r="H17" s="132"/>
    </row>
    <row r="18" spans="1:8" ht="15" customHeight="1">
      <c r="A18" s="118"/>
      <c r="B18" s="131"/>
      <c r="C18" s="132"/>
      <c r="D18" s="118"/>
      <c r="E18" s="125"/>
      <c r="F18" s="127"/>
      <c r="G18" s="122"/>
      <c r="H18" s="132"/>
    </row>
    <row r="19" spans="1:8" ht="12.75" customHeight="1">
      <c r="A19" s="118"/>
      <c r="B19" s="136">
        <v>7</v>
      </c>
      <c r="C19" s="126" t="s">
        <v>28</v>
      </c>
      <c r="D19" s="125" t="s">
        <v>29</v>
      </c>
      <c r="E19" s="125" t="s">
        <v>30</v>
      </c>
      <c r="F19" s="126"/>
      <c r="G19" s="122"/>
      <c r="H19" s="126" t="s">
        <v>31</v>
      </c>
    </row>
    <row r="20" spans="1:8" ht="15" customHeight="1">
      <c r="A20" s="118"/>
      <c r="B20" s="136"/>
      <c r="C20" s="126"/>
      <c r="D20" s="125"/>
      <c r="E20" s="125"/>
      <c r="F20" s="126"/>
      <c r="G20" s="122"/>
      <c r="H20" s="126"/>
    </row>
    <row r="21" spans="1:8" ht="12.75" customHeight="1">
      <c r="A21" s="118"/>
      <c r="B21" s="136">
        <v>8</v>
      </c>
      <c r="C21" s="133" t="s">
        <v>46</v>
      </c>
      <c r="D21" s="122" t="s">
        <v>47</v>
      </c>
      <c r="E21" s="122" t="s">
        <v>48</v>
      </c>
      <c r="F21" s="133"/>
      <c r="G21" s="122"/>
      <c r="H21" s="133" t="s">
        <v>49</v>
      </c>
    </row>
    <row r="22" spans="1:8" ht="15" customHeight="1">
      <c r="A22" s="118"/>
      <c r="B22" s="136"/>
      <c r="C22" s="133"/>
      <c r="D22" s="122"/>
      <c r="E22" s="122"/>
      <c r="F22" s="133"/>
      <c r="G22" s="122"/>
      <c r="H22" s="133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70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</row>
    <row r="4" spans="1:18" ht="26.25" customHeight="1" thickBot="1">
      <c r="A4" s="21"/>
      <c r="B4" s="21"/>
      <c r="C4" s="154" t="str">
        <f>'[2]реквизиты'!$A$3</f>
        <v>14-16 мая 2015г.           г.Дзержинск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8:17" ht="27.75" customHeight="1" thickBot="1">
      <c r="H5" s="164" t="str">
        <f>HYPERLINK('пр.взв.'!D4)</f>
        <v>в.к. 74-М1 кг</v>
      </c>
      <c r="I5" s="165"/>
      <c r="J5" s="165"/>
      <c r="K5" s="165"/>
      <c r="L5" s="165"/>
      <c r="M5" s="165"/>
      <c r="N5" s="166"/>
      <c r="O5" s="176"/>
      <c r="P5" s="177"/>
      <c r="Q5" s="178"/>
    </row>
    <row r="6" spans="5:17" ht="15" customHeight="1">
      <c r="E6" s="29"/>
      <c r="F6" s="29"/>
      <c r="G6" s="29"/>
      <c r="H6" s="30"/>
      <c r="I6" s="31"/>
      <c r="J6" s="31"/>
      <c r="K6" s="31"/>
      <c r="L6" s="31"/>
      <c r="M6" s="31"/>
      <c r="N6" s="29"/>
      <c r="O6" s="29"/>
      <c r="P6" s="29"/>
      <c r="Q6" s="29"/>
    </row>
    <row r="7" spans="1:21" ht="18" customHeight="1" thickBot="1">
      <c r="A7" s="153" t="s">
        <v>0</v>
      </c>
      <c r="B7" s="153"/>
      <c r="E7" s="32"/>
      <c r="F7" s="32"/>
      <c r="G7" s="32"/>
      <c r="H7" s="32"/>
      <c r="I7" s="167" t="s">
        <v>12</v>
      </c>
      <c r="J7" s="167"/>
      <c r="K7" s="167"/>
      <c r="L7" s="167"/>
      <c r="M7" s="167"/>
      <c r="N7" s="32"/>
      <c r="O7" s="32"/>
      <c r="P7" s="32"/>
      <c r="Q7" s="34"/>
      <c r="R7" s="18"/>
      <c r="S7" s="17"/>
      <c r="T7" s="182" t="s">
        <v>1</v>
      </c>
      <c r="U7" s="182"/>
    </row>
    <row r="8" spans="1:21" ht="12.75" customHeight="1" thickBot="1">
      <c r="A8" s="151">
        <v>1</v>
      </c>
      <c r="B8" s="152" t="str">
        <f>VLOOKUP('пр.хода'!A8,'пр.взв.'!B7:C22,2,FALSE)</f>
        <v>МИШАГИН Юрий Сергеевич</v>
      </c>
      <c r="C8" s="150" t="str">
        <f>VLOOKUP(A8,'пр.взв.'!B7:H22,3,FALSE)</f>
        <v>18.05.1979 кмс</v>
      </c>
      <c r="D8" s="150" t="str">
        <f>VLOOKUP(A8,'пр.взв.'!B7:H22,4,FALSE)</f>
        <v>Нижегородская, Н. Новгород</v>
      </c>
      <c r="E8" s="32"/>
      <c r="F8" s="32"/>
      <c r="G8" s="32"/>
      <c r="H8" s="32"/>
      <c r="I8" s="32" t="s">
        <v>18</v>
      </c>
      <c r="J8" s="32"/>
      <c r="K8" s="32"/>
      <c r="L8" s="32"/>
      <c r="M8" s="32"/>
      <c r="N8" s="32"/>
      <c r="O8" s="32"/>
      <c r="P8" s="32"/>
      <c r="Q8" s="32"/>
      <c r="R8" s="152" t="str">
        <f>VLOOKUP(U8,'пр.взв.'!B7:F22,2,FALSE)</f>
        <v>СПИРИДОНОВ Михаил Владимирович</v>
      </c>
      <c r="S8" s="150" t="str">
        <f>VLOOKUP(U8,'пр.взв.'!B7:F22,3,FALSE)</f>
        <v>1977 кмс..</v>
      </c>
      <c r="T8" s="150" t="str">
        <f>VLOOKUP(U8,'пр.взв.'!B7:F22,4,FALSE)</f>
        <v>Нижегородская, Дзержинск</v>
      </c>
      <c r="U8" s="179">
        <v>2</v>
      </c>
    </row>
    <row r="9" spans="1:21" ht="12.75" customHeight="1">
      <c r="A9" s="147"/>
      <c r="B9" s="148"/>
      <c r="C9" s="149"/>
      <c r="D9" s="149"/>
      <c r="E9" s="35">
        <v>5</v>
      </c>
      <c r="F9" s="32"/>
      <c r="G9" s="36"/>
      <c r="H9" s="43">
        <v>2</v>
      </c>
      <c r="I9" s="186" t="str">
        <f>VLOOKUP(H9,'пр.взв.'!B7:F22,2,FALSE)</f>
        <v>СПИРИДОНОВ Михаил Владимирович</v>
      </c>
      <c r="J9" s="187"/>
      <c r="K9" s="187"/>
      <c r="L9" s="187"/>
      <c r="M9" s="188"/>
      <c r="N9" s="32"/>
      <c r="O9" s="32"/>
      <c r="P9" s="32"/>
      <c r="Q9" s="35">
        <v>2</v>
      </c>
      <c r="R9" s="148"/>
      <c r="S9" s="149"/>
      <c r="T9" s="149"/>
      <c r="U9" s="180"/>
    </row>
    <row r="10" spans="1:21" ht="12.75" customHeight="1" thickBot="1">
      <c r="A10" s="141">
        <v>5</v>
      </c>
      <c r="B10" s="143" t="str">
        <f>VLOOKUP('пр.хода'!A10,'пр.взв.'!B9:C24,2,FALSE)</f>
        <v>МУН Сергей Леонидович</v>
      </c>
      <c r="C10" s="145" t="str">
        <f>VLOOKUP(A10,'пр.взв.'!B7:H22,3,FALSE)</f>
        <v>08.01.1976 кмс</v>
      </c>
      <c r="D10" s="145" t="str">
        <f>VLOOKUP(A10,'пр.взв.'!B7:H22,4,FALSE)</f>
        <v>Мурманская</v>
      </c>
      <c r="E10" s="53" t="s">
        <v>54</v>
      </c>
      <c r="F10" s="37"/>
      <c r="G10" s="38"/>
      <c r="H10" s="44"/>
      <c r="I10" s="189"/>
      <c r="J10" s="190"/>
      <c r="K10" s="190"/>
      <c r="L10" s="190"/>
      <c r="M10" s="191"/>
      <c r="N10" s="32"/>
      <c r="O10" s="39"/>
      <c r="P10" s="37"/>
      <c r="Q10" s="53" t="s">
        <v>54</v>
      </c>
      <c r="R10" s="143" t="str">
        <f>VLOOKUP(U10,'пр.взв.'!B9:F24,2,FALSE)</f>
        <v>АФАНАСЬЕВ Олег Юрьевич</v>
      </c>
      <c r="S10" s="145" t="str">
        <f>VLOOKUP(U10,'пр.взв.'!B9:F24,3,FALSE)</f>
        <v>24.01.1976 кмс</v>
      </c>
      <c r="T10" s="145" t="str">
        <f>VLOOKUP(U10,'пр.взв.'!B9:F24,4,FALSE)</f>
        <v>Башкортостан, Нефтекамск</v>
      </c>
      <c r="U10" s="179">
        <v>6</v>
      </c>
    </row>
    <row r="11" spans="1:21" ht="12.75" customHeight="1" thickBot="1">
      <c r="A11" s="147"/>
      <c r="B11" s="148"/>
      <c r="C11" s="149"/>
      <c r="D11" s="149"/>
      <c r="E11" s="32"/>
      <c r="F11" s="33"/>
      <c r="G11" s="35">
        <v>7</v>
      </c>
      <c r="H11" s="40"/>
      <c r="I11" s="32"/>
      <c r="J11" s="32"/>
      <c r="K11" s="32"/>
      <c r="L11" s="32"/>
      <c r="M11" s="32"/>
      <c r="N11" s="33"/>
      <c r="O11" s="35">
        <v>2</v>
      </c>
      <c r="P11" s="33"/>
      <c r="Q11" s="32"/>
      <c r="R11" s="148"/>
      <c r="S11" s="149"/>
      <c r="T11" s="149"/>
      <c r="U11" s="180"/>
    </row>
    <row r="12" spans="1:21" ht="12.75" customHeight="1" thickBot="1">
      <c r="A12" s="151">
        <v>3</v>
      </c>
      <c r="B12" s="152" t="str">
        <f>VLOOKUP('пр.хода'!A12,'пр.взв.'!B11:C26,2,FALSE)</f>
        <v>ТРЕУГУБОВ Александр Иванович</v>
      </c>
      <c r="C12" s="150" t="str">
        <f>VLOOKUP(A12,'пр.взв.'!B7:H22,3,FALSE)</f>
        <v>1974 кмс</v>
      </c>
      <c r="D12" s="150" t="str">
        <f>VLOOKUP(A12,'пр.взв.'!B7:H22,4,FALSE)</f>
        <v>Нижегородская, Дзержинск</v>
      </c>
      <c r="E12" s="32"/>
      <c r="F12" s="33"/>
      <c r="G12" s="53" t="s">
        <v>54</v>
      </c>
      <c r="H12" s="40"/>
      <c r="I12" s="32"/>
      <c r="J12" s="32"/>
      <c r="K12" s="32"/>
      <c r="L12" s="32"/>
      <c r="M12" s="32"/>
      <c r="N12" s="33"/>
      <c r="O12" s="53" t="s">
        <v>54</v>
      </c>
      <c r="P12" s="33"/>
      <c r="Q12" s="32"/>
      <c r="R12" s="152" t="str">
        <f>VLOOKUP(U12,'пр.взв.'!B11:F26,2,FALSE)</f>
        <v>БРИК Сергей Владимирович</v>
      </c>
      <c r="S12" s="150" t="str">
        <f>VLOOKUP(U12,'пр.взв.'!B11:F26,3,FALSE)</f>
        <v>01.07.1977 кмс</v>
      </c>
      <c r="T12" s="150" t="str">
        <f>VLOOKUP(U12,'пр.взв.'!B11:F26,4,FALSE)</f>
        <v>Нижегородская, Кстово, Самбо-Кстово</v>
      </c>
      <c r="U12" s="181">
        <v>4</v>
      </c>
    </row>
    <row r="13" spans="1:21" ht="12.75" customHeight="1" thickBot="1">
      <c r="A13" s="147"/>
      <c r="B13" s="148"/>
      <c r="C13" s="149"/>
      <c r="D13" s="149"/>
      <c r="E13" s="35">
        <v>7</v>
      </c>
      <c r="F13" s="41"/>
      <c r="G13" s="38"/>
      <c r="H13" s="33"/>
      <c r="I13" s="32" t="s">
        <v>19</v>
      </c>
      <c r="J13" s="32"/>
      <c r="K13" s="32"/>
      <c r="L13" s="32"/>
      <c r="M13" s="32"/>
      <c r="N13" s="33"/>
      <c r="O13" s="39"/>
      <c r="P13" s="41"/>
      <c r="Q13" s="35">
        <v>8</v>
      </c>
      <c r="R13" s="148"/>
      <c r="S13" s="149"/>
      <c r="T13" s="149"/>
      <c r="U13" s="180"/>
    </row>
    <row r="14" spans="1:21" ht="12.75" customHeight="1" thickBot="1">
      <c r="A14" s="141">
        <v>7</v>
      </c>
      <c r="B14" s="143" t="str">
        <f>VLOOKUP('пр.хода'!A14,'пр.взв.'!B13:C28,2,FALSE)</f>
        <v>МАЛЬЦЕВ Сергей Алексеевич</v>
      </c>
      <c r="C14" s="145" t="str">
        <f>VLOOKUP(A14,'пр.взв.'!B7:H22,3,FALSE)</f>
        <v>21.10.1976 мс</v>
      </c>
      <c r="D14" s="145" t="str">
        <f>VLOOKUP(A14,'пр.взв.'!B7:H22,4,FALSE)</f>
        <v>Рязанская Рязань</v>
      </c>
      <c r="E14" s="53" t="s">
        <v>55</v>
      </c>
      <c r="F14" s="32"/>
      <c r="G14" s="36"/>
      <c r="H14" s="43">
        <v>7</v>
      </c>
      <c r="I14" s="170" t="str">
        <f>VLOOKUP(H14,'пр.взв.'!B5:F27,2,FALSE)</f>
        <v>МАЛЬЦЕВ Сергей Алексеевич</v>
      </c>
      <c r="J14" s="171"/>
      <c r="K14" s="171"/>
      <c r="L14" s="171"/>
      <c r="M14" s="172"/>
      <c r="N14" s="32"/>
      <c r="O14" s="32"/>
      <c r="P14" s="32"/>
      <c r="Q14" s="53" t="s">
        <v>54</v>
      </c>
      <c r="R14" s="143" t="str">
        <f>VLOOKUP(U14,'пр.взв.'!B13:F28,2,FALSE)</f>
        <v>ТОЛПЫШЕВ Николай Валерьевич</v>
      </c>
      <c r="S14" s="145" t="str">
        <f>VLOOKUP(U14,'пр.взв.'!B13:F28,3,FALSE)</f>
        <v>02.05.1977 мс</v>
      </c>
      <c r="T14" s="145" t="str">
        <f>VLOOKUP(U14,'пр.взв.'!B13:F28,4,FALSE)</f>
        <v>Пермский, Пермь</v>
      </c>
      <c r="U14" s="179">
        <v>8</v>
      </c>
    </row>
    <row r="15" spans="1:21" ht="12.75" customHeight="1" thickBot="1">
      <c r="A15" s="142"/>
      <c r="B15" s="144"/>
      <c r="C15" s="146"/>
      <c r="D15" s="146"/>
      <c r="E15" s="32"/>
      <c r="F15" s="32"/>
      <c r="G15" s="36"/>
      <c r="H15" s="44"/>
      <c r="I15" s="173"/>
      <c r="J15" s="174"/>
      <c r="K15" s="174"/>
      <c r="L15" s="174"/>
      <c r="M15" s="175"/>
      <c r="N15" s="32"/>
      <c r="O15" s="32"/>
      <c r="P15" s="32"/>
      <c r="Q15" s="32"/>
      <c r="R15" s="144"/>
      <c r="S15" s="146"/>
      <c r="T15" s="146"/>
      <c r="U15" s="185"/>
    </row>
    <row r="16" spans="1:21" ht="12.75" customHeight="1">
      <c r="A16" s="1"/>
      <c r="B16" s="1"/>
      <c r="C16" s="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17"/>
      <c r="S16" s="17"/>
      <c r="T16" s="17"/>
      <c r="U16" s="16"/>
    </row>
    <row r="17" spans="1:21" ht="12" customHeight="1">
      <c r="A17" s="183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4" t="s">
        <v>3</v>
      </c>
    </row>
    <row r="18" spans="1:21" ht="12.75" customHeight="1">
      <c r="A18" s="183"/>
      <c r="G18" s="163" t="s">
        <v>17</v>
      </c>
      <c r="H18" s="163"/>
      <c r="I18" s="163"/>
      <c r="J18" s="163"/>
      <c r="K18" s="163"/>
      <c r="L18" s="163"/>
      <c r="M18" s="163"/>
      <c r="N18" s="163"/>
      <c r="O18" s="163"/>
      <c r="R18" s="17"/>
      <c r="S18" s="17"/>
      <c r="T18" s="17"/>
      <c r="U18" s="184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5">
        <v>0</v>
      </c>
      <c r="B21" s="202" t="e">
        <f>VLOOKUP(A21,'пр.взв.'!B7:F22,2,FALSE)</f>
        <v>#N/A</v>
      </c>
      <c r="C21" s="46"/>
      <c r="D21" s="46"/>
      <c r="E21" s="46"/>
      <c r="Q21" s="46"/>
      <c r="R21" s="50"/>
      <c r="S21" s="155" t="e">
        <f>VLOOKUP(U21,'пр.взв.'!B7:F22,2,FALSE)</f>
        <v>#N/A</v>
      </c>
      <c r="T21" s="156"/>
      <c r="U21" s="51">
        <v>0</v>
      </c>
    </row>
    <row r="22" spans="1:21" ht="12.75" customHeight="1">
      <c r="A22" s="45"/>
      <c r="B22" s="203"/>
      <c r="C22" s="54">
        <v>3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>
        <v>6</v>
      </c>
      <c r="S22" s="157"/>
      <c r="T22" s="158"/>
      <c r="U22" s="51"/>
    </row>
    <row r="23" spans="1:21" ht="12.75" customHeight="1">
      <c r="A23" s="45">
        <v>0</v>
      </c>
      <c r="B23" s="204" t="e">
        <f>VLOOKUP(A23,'пр.взв.'!B7:F22,2,FALSE)</f>
        <v>#N/A</v>
      </c>
      <c r="C23" s="58"/>
      <c r="D23" s="59"/>
      <c r="E23" s="56"/>
      <c r="F23" s="56"/>
      <c r="G23" s="56" t="s">
        <v>20</v>
      </c>
      <c r="H23" s="56"/>
      <c r="I23" s="56"/>
      <c r="J23" s="56"/>
      <c r="K23" s="56"/>
      <c r="L23" s="56"/>
      <c r="M23" s="56"/>
      <c r="N23" s="56" t="s">
        <v>20</v>
      </c>
      <c r="O23" s="56"/>
      <c r="P23" s="56"/>
      <c r="Q23" s="56"/>
      <c r="R23" s="60"/>
      <c r="S23" s="159" t="e">
        <f>VLOOKUP(U23,'пр.взв.'!B7:F22,2,FALSE)</f>
        <v>#N/A</v>
      </c>
      <c r="T23" s="160"/>
      <c r="U23" s="51">
        <v>0</v>
      </c>
    </row>
    <row r="24" spans="1:21" ht="13.5" thickBot="1">
      <c r="A24" s="45"/>
      <c r="B24" s="205"/>
      <c r="C24" s="61"/>
      <c r="D24" s="59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8"/>
      <c r="S24" s="161"/>
      <c r="T24" s="162"/>
      <c r="U24" s="51"/>
    </row>
    <row r="25" spans="1:21" ht="12.75">
      <c r="A25" s="46"/>
      <c r="B25" s="46"/>
      <c r="C25" s="61"/>
      <c r="D25" s="59"/>
      <c r="E25" s="62">
        <v>3</v>
      </c>
      <c r="F25" s="193" t="str">
        <f>VLOOKUP(E25,'пр.взв.'!B7:D22,2,FALSE)</f>
        <v>ТРЕУГУБОВ Александр Иванович</v>
      </c>
      <c r="G25" s="193"/>
      <c r="H25" s="193"/>
      <c r="I25" s="194"/>
      <c r="J25" s="56"/>
      <c r="K25" s="56"/>
      <c r="L25" s="56"/>
      <c r="M25" s="192" t="str">
        <f>VLOOKUP(Q25,'пр.взв.'!B7:C22,2,FALSE)</f>
        <v>ТОЛПЫШЕВ Николай Валерьевич</v>
      </c>
      <c r="N25" s="193"/>
      <c r="O25" s="193"/>
      <c r="P25" s="194"/>
      <c r="Q25" s="63">
        <v>8</v>
      </c>
      <c r="R25" s="58"/>
      <c r="S25" s="46"/>
      <c r="T25" s="46"/>
      <c r="U25" s="46"/>
    </row>
    <row r="26" spans="1:21" ht="13.5" thickBot="1">
      <c r="A26" s="48"/>
      <c r="B26" s="46"/>
      <c r="C26" s="61"/>
      <c r="D26" s="59"/>
      <c r="E26" s="56"/>
      <c r="F26" s="195"/>
      <c r="G26" s="196"/>
      <c r="H26" s="196"/>
      <c r="I26" s="197"/>
      <c r="J26" s="7"/>
      <c r="K26" s="7"/>
      <c r="L26" s="7"/>
      <c r="M26" s="195"/>
      <c r="N26" s="196"/>
      <c r="O26" s="196"/>
      <c r="P26" s="197"/>
      <c r="Q26" s="64"/>
      <c r="R26" s="61"/>
      <c r="S26" s="46"/>
      <c r="T26" s="46"/>
      <c r="U26" s="46"/>
    </row>
    <row r="27" spans="1:21" ht="12.75">
      <c r="A27" s="49"/>
      <c r="B27" s="46">
        <v>5</v>
      </c>
      <c r="C27" s="198" t="str">
        <f>VLOOKUP(B27,'пр.взв.'!B7:F22,2,FALSE)</f>
        <v>МУН Сергей Леонидович</v>
      </c>
      <c r="D27" s="199"/>
      <c r="E27" s="56"/>
      <c r="F27" s="19"/>
      <c r="G27" s="19"/>
      <c r="H27" s="19"/>
      <c r="I27" s="19"/>
      <c r="J27" s="7"/>
      <c r="K27" s="7"/>
      <c r="L27" s="7"/>
      <c r="M27" s="19"/>
      <c r="N27" s="19"/>
      <c r="O27" s="19"/>
      <c r="P27" s="19"/>
      <c r="Q27" s="56"/>
      <c r="R27" s="152" t="str">
        <f>VLOOKUP(S27,'пр.взв.'!B7:F22,2,FALSE)</f>
        <v>ТОЛПЫШЕВ Николай Валерьевич</v>
      </c>
      <c r="S27" s="52">
        <v>8</v>
      </c>
      <c r="T27" s="46"/>
      <c r="U27" s="46"/>
    </row>
    <row r="28" spans="1:21" ht="13.5" thickBot="1">
      <c r="A28" s="47"/>
      <c r="B28" s="46"/>
      <c r="C28" s="200"/>
      <c r="D28" s="201"/>
      <c r="E28" s="56"/>
      <c r="F28" s="61"/>
      <c r="G28" s="61"/>
      <c r="H28" s="61"/>
      <c r="I28" s="61"/>
      <c r="J28" s="56"/>
      <c r="K28" s="56"/>
      <c r="L28" s="56"/>
      <c r="M28" s="56"/>
      <c r="N28" s="56"/>
      <c r="O28" s="56"/>
      <c r="P28" s="56"/>
      <c r="Q28" s="56"/>
      <c r="R28" s="144"/>
      <c r="S28" s="46"/>
      <c r="T28" s="46"/>
      <c r="U28" s="46"/>
    </row>
    <row r="29" spans="6:21" ht="12.75">
      <c r="F29" s="2"/>
      <c r="G29" s="2"/>
      <c r="H29" s="2"/>
      <c r="I29" s="2"/>
      <c r="Q29" s="46"/>
      <c r="R29" s="46"/>
      <c r="S29" s="46"/>
      <c r="T29" s="46"/>
      <c r="U29" s="46"/>
    </row>
    <row r="31" spans="2:18" ht="15">
      <c r="B31" s="23" t="str">
        <f>'И.ПР'!A31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'И.ПР'!A34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2015-05-15T16:35:12Z</cp:lastPrinted>
  <dcterms:created xsi:type="dcterms:W3CDTF">1996-10-08T23:32:33Z</dcterms:created>
  <dcterms:modified xsi:type="dcterms:W3CDTF">2015-05-17T18:38:18Z</dcterms:modified>
  <cp:category/>
  <cp:version/>
  <cp:contentType/>
  <cp:contentStatus/>
</cp:coreProperties>
</file>