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<sst xmlns="http://schemas.openxmlformats.org/spreadsheetml/2006/main" count="81" uniqueCount="66">
  <si>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</si>
  <si>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</si>
  <si>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</si>
  <si>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</si>
  <si>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</si>
  <si>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</si>
  <si>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</si>
  <si>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</si>
  <si>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</si>
  <si>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</si>
  <si>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</si>
  <si>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</si>
  <si>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</si>
  <si>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</si>
  <si>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</si>
  <si>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</si>
  <si>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</si>
  <si>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</si>
  <si>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</si>
  <si>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</si>
  <si>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</si>
  <si>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</si>
  <si>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Татарстан, Казань</t>
  </si>
  <si>
    <t>Владимирская, Александров</t>
  </si>
  <si>
    <t>Солдатов СВ, Рычев СВ</t>
  </si>
  <si>
    <t>Чувашская</t>
  </si>
  <si>
    <t>Селиванов ЕВ</t>
  </si>
  <si>
    <t>Москва</t>
  </si>
  <si>
    <t>СОРОКИН Игорь Алексеевич</t>
  </si>
  <si>
    <t>31.08.1969 мсмк</t>
  </si>
  <si>
    <t>Нижегородская, Дзержинск</t>
  </si>
  <si>
    <t>Герасимов ВЛ</t>
  </si>
  <si>
    <t>БОГДАНОВ Сергей Александрович</t>
  </si>
  <si>
    <t>02.02.1970 мс</t>
  </si>
  <si>
    <t>Пермский, Пермь</t>
  </si>
  <si>
    <t>Багдерин ПГ</t>
  </si>
  <si>
    <t>ПУЗЫРЕВ Александр Павлович</t>
  </si>
  <si>
    <t>10.05.1966 кмс</t>
  </si>
  <si>
    <t>Алтайский, Бийск</t>
  </si>
  <si>
    <t>Лазарев ГС, Гуляев АМ</t>
  </si>
  <si>
    <t>РОЩИН Александр Анатольевич</t>
  </si>
  <si>
    <t>29.09.1969 1</t>
  </si>
  <si>
    <t>ШАРАФЕЕВ Рустем Исламович</t>
  </si>
  <si>
    <t>08.10.1968 кмс</t>
  </si>
  <si>
    <t>Магсумов РМ</t>
  </si>
  <si>
    <t>КОТЛЯРОВ Сергей Серафимович</t>
  </si>
  <si>
    <t>27.04.1967 кмс</t>
  </si>
  <si>
    <t>Челябинская, Магнитагорск</t>
  </si>
  <si>
    <t>Валеев РЗ</t>
  </si>
  <si>
    <t>ЛАЗАРЕВ Сергей Геннадьевич</t>
  </si>
  <si>
    <t>13.05.1967 мс</t>
  </si>
  <si>
    <t>ЧЕРНОВ Валерий Михайлович</t>
  </si>
  <si>
    <t>16.07.1967 кмс</t>
  </si>
  <si>
    <t>ОГИБАЛОВ Валерий Викторович</t>
  </si>
  <si>
    <t>29.11.1967 мс</t>
  </si>
  <si>
    <t>Козонков АМ, Истомин ДМ</t>
  </si>
  <si>
    <t>САРАПОВ Станислав Александрович</t>
  </si>
  <si>
    <t>17.07.1970 кмс</t>
  </si>
  <si>
    <t>Нижегородская</t>
  </si>
  <si>
    <t>Зотов АС</t>
  </si>
  <si>
    <t>10 чел.</t>
  </si>
  <si>
    <t>в.к. 82-М3 кг.</t>
  </si>
  <si>
    <t>4:0</t>
  </si>
  <si>
    <t>3:0</t>
  </si>
  <si>
    <t>2:0</t>
  </si>
  <si>
    <t>3:1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</si>
</sst>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Border="1" applyAlignment="1">
      <alignment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2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right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0" fontId="58" fillId="0" borderId="0" xfId="0" applyFont="1" applyBorder="1" applyAlignment="1">
      <alignment/>
    </xf>
    <xf numFmtId="49" fontId="59" fillId="0" borderId="11" xfId="0" applyNumberFormat="1" applyFont="1" applyBorder="1" applyAlignment="1">
      <alignment horizontal="center" vertical="center"/>
    </xf>
    <xf numFmtId="0" fontId="58" fillId="0" borderId="0" xfId="0" applyNumberFormat="1" applyFont="1" applyAlignment="1">
      <alignment horizontal="left" vertical="center"/>
    </xf>
    <xf numFmtId="49" fontId="59" fillId="0" borderId="13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60" fillId="0" borderId="0" xfId="42" applyFont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49" fontId="59" fillId="0" borderId="20" xfId="0" applyNumberFormat="1" applyFont="1" applyBorder="1" applyAlignment="1">
      <alignment horizontal="center" vertical="center"/>
    </xf>
    <xf numFmtId="49" fontId="59" fillId="0" borderId="21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49" fontId="58" fillId="0" borderId="0" xfId="0" applyNumberFormat="1" applyFont="1" applyAlignment="1">
      <alignment horizontal="right" vertical="center"/>
    </xf>
    <xf numFmtId="0" fontId="58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center"/>
    </xf>
    <xf numFmtId="0" fontId="61" fillId="0" borderId="0" xfId="0" applyNumberFormat="1" applyFont="1" applyBorder="1" applyAlignment="1">
      <alignment horizontal="right" vertical="center" wrapText="1"/>
    </xf>
    <xf numFmtId="0" fontId="62" fillId="0" borderId="0" xfId="0" applyNumberFormat="1" applyFont="1" applyBorder="1" applyAlignment="1">
      <alignment horizontal="right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8" fillId="33" borderId="28" xfId="42" applyFont="1" applyFill="1" applyBorder="1" applyAlignment="1" applyProtection="1">
      <alignment horizontal="center" vertical="center" wrapText="1"/>
      <protection/>
    </xf>
    <xf numFmtId="0" fontId="18" fillId="33" borderId="29" xfId="42" applyFont="1" applyFill="1" applyBorder="1" applyAlignment="1" applyProtection="1">
      <alignment horizontal="center" vertical="center" wrapText="1"/>
      <protection/>
    </xf>
    <xf numFmtId="0" fontId="18" fillId="33" borderId="3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3" fillId="0" borderId="49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0" fontId="64" fillId="34" borderId="49" xfId="0" applyFont="1" applyFill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3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vertical="center" wrapText="1"/>
    </xf>
    <xf numFmtId="0" fontId="64" fillId="34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0" fillId="0" borderId="45" xfId="42" applyFont="1" applyBorder="1" applyAlignment="1" applyProtection="1">
      <alignment horizontal="left" vertical="center" wrapText="1"/>
      <protection/>
    </xf>
    <xf numFmtId="0" fontId="60" fillId="0" borderId="54" xfId="0" applyFont="1" applyBorder="1" applyAlignment="1">
      <alignment horizontal="left" vertical="center" wrapText="1"/>
    </xf>
    <xf numFmtId="0" fontId="6" fillId="0" borderId="55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60" fillId="0" borderId="55" xfId="42" applyFont="1" applyBorder="1" applyAlignment="1" applyProtection="1">
      <alignment horizontal="center" vertical="center" wrapText="1"/>
      <protection/>
    </xf>
    <xf numFmtId="0" fontId="60" fillId="0" borderId="42" xfId="0" applyFont="1" applyBorder="1" applyAlignment="1">
      <alignment horizontal="center" vertical="center" wrapText="1"/>
    </xf>
    <xf numFmtId="0" fontId="60" fillId="0" borderId="45" xfId="42" applyFont="1" applyBorder="1" applyAlignment="1" applyProtection="1">
      <alignment horizontal="center" vertical="center" wrapText="1"/>
      <protection/>
    </xf>
    <xf numFmtId="0" fontId="60" fillId="0" borderId="54" xfId="0" applyFont="1" applyBorder="1" applyAlignment="1">
      <alignment horizontal="center" vertical="center" wrapText="1"/>
    </xf>
    <xf numFmtId="0" fontId="60" fillId="0" borderId="62" xfId="42" applyFont="1" applyBorder="1" applyAlignment="1" applyProtection="1">
      <alignment horizontal="center" vertical="center" wrapText="1"/>
      <protection/>
    </xf>
    <xf numFmtId="0" fontId="60" fillId="0" borderId="48" xfId="42" applyFont="1" applyBorder="1" applyAlignment="1" applyProtection="1">
      <alignment horizontal="center" vertical="center" wrapText="1"/>
      <protection/>
    </xf>
    <xf numFmtId="0" fontId="60" fillId="0" borderId="63" xfId="42" applyFont="1" applyBorder="1" applyAlignment="1" applyProtection="1">
      <alignment horizontal="center" vertical="center" wrapText="1"/>
      <protection/>
    </xf>
    <xf numFmtId="0" fontId="60" fillId="0" borderId="66" xfId="42" applyFont="1" applyBorder="1" applyAlignment="1" applyProtection="1">
      <alignment horizontal="center" vertical="center" wrapText="1"/>
      <protection/>
    </xf>
    <xf numFmtId="0" fontId="60" fillId="0" borderId="22" xfId="42" applyFont="1" applyBorder="1" applyAlignment="1" applyProtection="1">
      <alignment horizontal="center" vertical="center" wrapText="1"/>
      <protection/>
    </xf>
    <xf numFmtId="0" fontId="60" fillId="0" borderId="67" xfId="42" applyFont="1" applyBorder="1" applyAlignment="1" applyProtection="1">
      <alignment horizontal="center" vertical="center" wrapText="1"/>
      <protection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0" fillId="0" borderId="76" xfId="42" applyFont="1" applyBorder="1" applyAlignment="1" applyProtection="1">
      <alignment horizontal="center" vertical="center" wrapText="1"/>
      <protection/>
    </xf>
    <xf numFmtId="0" fontId="60" fillId="0" borderId="23" xfId="42" applyFont="1" applyBorder="1" applyAlignment="1" applyProtection="1">
      <alignment horizontal="center" vertical="center" wrapText="1"/>
      <protection/>
    </xf>
    <xf numFmtId="0" fontId="60" fillId="0" borderId="77" xfId="42" applyFont="1" applyBorder="1" applyAlignment="1" applyProtection="1">
      <alignment horizontal="center" vertical="center" wrapText="1"/>
      <protection/>
    </xf>
    <xf numFmtId="0" fontId="60" fillId="0" borderId="64" xfId="42" applyFont="1" applyBorder="1" applyAlignment="1" applyProtection="1">
      <alignment horizontal="center" vertical="center" wrapText="1"/>
      <protection/>
    </xf>
    <xf numFmtId="0" fontId="60" fillId="0" borderId="10" xfId="42" applyFont="1" applyBorder="1" applyAlignment="1" applyProtection="1">
      <alignment horizontal="center" vertical="center" wrapText="1"/>
      <protection/>
    </xf>
    <xf numFmtId="0" fontId="60" fillId="0" borderId="65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6">
          <cell r="A6" t="str">
            <v>Гл. судья, судья МК</v>
          </cell>
        </row>
        <row r="7">
          <cell r="G7" t="str">
            <v>Е.А. Борков</v>
          </cell>
        </row>
        <row r="8">
          <cell r="A8" t="str">
            <v>Гл. секретарь, судья РК</v>
          </cell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tabSelected="1" zoomScalePageLayoutView="0" workbookViewId="0" topLeftCell="A1">
      <selection activeCell="H34" sqref="A1:H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7.57421875" style="0" customWidth="1"/>
    <col min="6" max="6" width="0.42578125" style="0" customWidth="1"/>
    <col min="7" max="7" width="8.8515625" style="0" customWidth="1"/>
    <col min="8" max="8" width="18.8515625" style="0" customWidth="1"/>
  </cols>
  <sheetData>
    <row r="1" spans="1:8" ht="19.5" customHeight="1">
      <c r="A1" s="111" t="s">
        <v>12</v>
      </c>
      <c r="B1" s="111"/>
      <c r="C1" s="111"/>
      <c r="D1" s="111"/>
      <c r="E1" s="111"/>
      <c r="F1" s="111"/>
      <c r="G1" s="111"/>
      <c r="H1" s="111"/>
    </row>
    <row r="2" spans="1:8" ht="25.5" customHeight="1" thickBot="1">
      <c r="A2" s="112" t="s">
        <v>14</v>
      </c>
      <c r="B2" s="112"/>
      <c r="C2" s="112"/>
      <c r="D2" s="112"/>
      <c r="E2" s="112"/>
      <c r="F2" s="112"/>
      <c r="G2" s="112"/>
      <c r="H2" s="112"/>
    </row>
    <row r="3" spans="1:8" ht="32.25" customHeight="1" thickBot="1">
      <c r="A3" s="113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B3" s="114"/>
      <c r="C3" s="114"/>
      <c r="D3" s="114"/>
      <c r="E3" s="114"/>
      <c r="F3" s="114"/>
      <c r="G3" s="114"/>
      <c r="H3" s="115"/>
    </row>
    <row r="4" spans="1:8" ht="15" customHeight="1">
      <c r="A4" s="116" t="str">
        <f>HYPERLINK('[1]реквизиты'!$A$3)</f>
        <v>14-16 мая 2015г.           г.Дзержинск</v>
      </c>
      <c r="B4" s="116"/>
      <c r="C4" s="116"/>
      <c r="D4" s="116"/>
      <c r="E4" s="116"/>
      <c r="F4" s="116"/>
      <c r="G4" s="116"/>
      <c r="H4" s="116"/>
    </row>
    <row r="5" spans="4:6" ht="24" customHeight="1" thickBot="1">
      <c r="D5" s="117" t="str">
        <f>HYPERLINK('пр.взв.'!D4)</f>
        <v>в.к. 82-М3 кг.</v>
      </c>
      <c r="E5" s="117"/>
      <c r="F5" s="117"/>
    </row>
    <row r="6" spans="1:8" ht="12.75" customHeight="1">
      <c r="A6" s="145" t="s">
        <v>21</v>
      </c>
      <c r="B6" s="147" t="s">
        <v>4</v>
      </c>
      <c r="C6" s="149" t="s">
        <v>5</v>
      </c>
      <c r="D6" s="131" t="s">
        <v>6</v>
      </c>
      <c r="E6" s="130" t="s">
        <v>7</v>
      </c>
      <c r="F6" s="131"/>
      <c r="G6" s="118" t="s">
        <v>10</v>
      </c>
      <c r="H6" s="108" t="s">
        <v>8</v>
      </c>
    </row>
    <row r="7" spans="1:8" ht="13.5" thickBot="1">
      <c r="A7" s="146"/>
      <c r="B7" s="148"/>
      <c r="C7" s="150"/>
      <c r="D7" s="133"/>
      <c r="E7" s="132"/>
      <c r="F7" s="133"/>
      <c r="G7" s="119"/>
      <c r="H7" s="109"/>
    </row>
    <row r="8" spans="1:8" ht="12.75" customHeight="1">
      <c r="A8" s="141">
        <v>1</v>
      </c>
      <c r="B8" s="142">
        <f>'пр.хода'!H8</f>
        <v>4</v>
      </c>
      <c r="C8" s="136" t="str">
        <f>VLOOKUP(B8,'пр.взв.'!B7:H38,2,FALSE)</f>
        <v>СОРОКИН Игорь Алексеевич</v>
      </c>
      <c r="D8" s="143" t="str">
        <f>VLOOKUP(B8,'пр.взв.'!B7:H131,3,FALSE)</f>
        <v>31.08.1969 мсмк</v>
      </c>
      <c r="E8" s="123" t="str">
        <f>VLOOKUP(B8,'пр.взв.'!B7:H38,4,FALSE)</f>
        <v>Нижегородская, Дзержинск</v>
      </c>
      <c r="F8" s="125">
        <f>VLOOKUP(B8,'пр.взв.'!B7:H38,5,FALSE)</f>
        <v>0</v>
      </c>
      <c r="G8" s="120"/>
      <c r="H8" s="110" t="str">
        <f>VLOOKUP(B8,'пр.взв.'!B7:H133,7,FALSE)</f>
        <v>Герасимов ВЛ</v>
      </c>
    </row>
    <row r="9" spans="1:8" ht="12.75">
      <c r="A9" s="140"/>
      <c r="B9" s="135"/>
      <c r="C9" s="137"/>
      <c r="D9" s="143"/>
      <c r="E9" s="124"/>
      <c r="F9" s="126"/>
      <c r="G9" s="120"/>
      <c r="H9" s="110"/>
    </row>
    <row r="10" spans="1:8" ht="12.75" customHeight="1">
      <c r="A10" s="140">
        <v>2</v>
      </c>
      <c r="B10" s="135">
        <f>'пр.хода'!H20</f>
        <v>3</v>
      </c>
      <c r="C10" s="136" t="str">
        <f>VLOOKUP(B10,'пр.взв.'!B1:H40,2,FALSE)</f>
        <v>ОГИБАЛОВ Валерий Викторович</v>
      </c>
      <c r="D10" s="138" t="str">
        <f>VLOOKUP(B10,'пр.взв.'!B1:H133,3,FALSE)</f>
        <v>29.11.1967 мс</v>
      </c>
      <c r="E10" s="127" t="str">
        <f>VLOOKUP(B10,'пр.взв.'!B1:H40,4,FALSE)</f>
        <v>Москва</v>
      </c>
      <c r="F10" s="129">
        <f>VLOOKUP(B10,'пр.взв.'!B1:H40,5,FALSE)</f>
        <v>0</v>
      </c>
      <c r="G10" s="121"/>
      <c r="H10" s="106" t="str">
        <f>VLOOKUP(B10,'пр.взв.'!B1:H135,7,FALSE)</f>
        <v>Козонков АМ, Истомин ДМ</v>
      </c>
    </row>
    <row r="11" spans="1:8" ht="12.75">
      <c r="A11" s="140"/>
      <c r="B11" s="135"/>
      <c r="C11" s="137"/>
      <c r="D11" s="139"/>
      <c r="E11" s="128"/>
      <c r="F11" s="129"/>
      <c r="G11" s="122"/>
      <c r="H11" s="107"/>
    </row>
    <row r="12" spans="1:8" ht="12.75" customHeight="1">
      <c r="A12" s="140">
        <v>3</v>
      </c>
      <c r="B12" s="135">
        <f>'пр.хода'!E32</f>
        <v>7</v>
      </c>
      <c r="C12" s="144" t="str">
        <f>VLOOKUP(B12,'пр.взв.'!B1:H42,2,FALSE)</f>
        <v>ШАРАФЕЕВ Рустем Исламович</v>
      </c>
      <c r="D12" s="138" t="str">
        <f>VLOOKUP(B12,'пр.взв.'!B1:H135,3,FALSE)</f>
        <v>08.10.1968 кмс</v>
      </c>
      <c r="E12" s="127" t="str">
        <f>VLOOKUP(B12,'пр.взв.'!B1:H42,4,FALSE)</f>
        <v>Татарстан, Казань</v>
      </c>
      <c r="F12" s="129">
        <f>VLOOKUP(B12,'пр.взв.'!B1:H42,5,FALSE)</f>
        <v>0</v>
      </c>
      <c r="G12" s="121"/>
      <c r="H12" s="106" t="str">
        <f>VLOOKUP(B12,'пр.взв.'!B1:H137,7,FALSE)</f>
        <v>Магсумов РМ</v>
      </c>
    </row>
    <row r="13" spans="1:8" ht="12.75">
      <c r="A13" s="140"/>
      <c r="B13" s="135"/>
      <c r="C13" s="137"/>
      <c r="D13" s="139"/>
      <c r="E13" s="128"/>
      <c r="F13" s="129"/>
      <c r="G13" s="122"/>
      <c r="H13" s="107"/>
    </row>
    <row r="14" spans="1:8" ht="12.75" customHeight="1">
      <c r="A14" s="140">
        <v>3</v>
      </c>
      <c r="B14" s="135">
        <f>'пр.хода'!Q32</f>
        <v>10</v>
      </c>
      <c r="C14" s="136" t="str">
        <f>VLOOKUP(B14,'пр.взв.'!B1:H44,2,FALSE)</f>
        <v>БОГДАНОВ Сергей Александрович</v>
      </c>
      <c r="D14" s="138" t="str">
        <f>VLOOKUP(B14,'пр.взв.'!B1:H137,3,FALSE)</f>
        <v>02.02.1970 мс</v>
      </c>
      <c r="E14" s="127" t="str">
        <f>VLOOKUP(B14,'пр.взв.'!B1:H44,4,FALSE)</f>
        <v>Пермский, Пермь</v>
      </c>
      <c r="F14" s="129">
        <f>VLOOKUP(B14,'пр.взв.'!B1:H44,5,FALSE)</f>
        <v>0</v>
      </c>
      <c r="G14" s="121"/>
      <c r="H14" s="106" t="str">
        <f>VLOOKUP(B14,'пр.взв.'!B1:H139,7,FALSE)</f>
        <v>Багдерин ПГ</v>
      </c>
    </row>
    <row r="15" spans="1:8" ht="12.75">
      <c r="A15" s="140"/>
      <c r="B15" s="135"/>
      <c r="C15" s="137"/>
      <c r="D15" s="139"/>
      <c r="E15" s="128"/>
      <c r="F15" s="129"/>
      <c r="G15" s="122"/>
      <c r="H15" s="107"/>
    </row>
    <row r="16" spans="1:8" ht="12.75" customHeight="1">
      <c r="A16" s="140">
        <v>5</v>
      </c>
      <c r="B16" s="135">
        <v>8</v>
      </c>
      <c r="C16" s="136" t="str">
        <f>VLOOKUP(B16,'пр.взв.'!B1:H46,2,FALSE)</f>
        <v>РОЩИН Александр Анатольевич</v>
      </c>
      <c r="D16" s="138" t="str">
        <f>VLOOKUP(B16,'пр.взв.'!B1:H139,3,FALSE)</f>
        <v>29.09.1969 1</v>
      </c>
      <c r="E16" s="127" t="str">
        <f>VLOOKUP(B16,'пр.взв.'!B1:H46,4,FALSE)</f>
        <v>Владимирская, Александров</v>
      </c>
      <c r="F16" s="129">
        <f>VLOOKUP(B16,'пр.взв.'!B1:H46,5,FALSE)</f>
        <v>0</v>
      </c>
      <c r="G16" s="121"/>
      <c r="H16" s="106" t="str">
        <f>VLOOKUP(B16,'пр.взв.'!B1:H141,7,FALSE)</f>
        <v>Солдатов СВ, Рычев СВ</v>
      </c>
    </row>
    <row r="17" spans="1:8" ht="12.75">
      <c r="A17" s="140"/>
      <c r="B17" s="135"/>
      <c r="C17" s="137"/>
      <c r="D17" s="139"/>
      <c r="E17" s="128"/>
      <c r="F17" s="129"/>
      <c r="G17" s="122"/>
      <c r="H17" s="107"/>
    </row>
    <row r="18" spans="1:8" ht="12.75" customHeight="1">
      <c r="A18" s="140">
        <v>5</v>
      </c>
      <c r="B18" s="135">
        <v>5</v>
      </c>
      <c r="C18" s="136" t="str">
        <f>VLOOKUP(B18,'пр.взв.'!B1:H48,2,FALSE)</f>
        <v>САРАПОВ Станислав Александрович</v>
      </c>
      <c r="D18" s="138" t="str">
        <f>VLOOKUP(B18,'пр.взв.'!B1:H141,3,FALSE)</f>
        <v>17.07.1970 кмс</v>
      </c>
      <c r="E18" s="127" t="str">
        <f>VLOOKUP(B18,'пр.взв.'!B1:H48,4,FALSE)</f>
        <v>Нижегородская</v>
      </c>
      <c r="F18" s="129">
        <f>VLOOKUP(B18,'пр.взв.'!B1:H48,5,FALSE)</f>
        <v>0</v>
      </c>
      <c r="G18" s="121"/>
      <c r="H18" s="106" t="str">
        <f>VLOOKUP(B18,'пр.взв.'!B1:H143,7,FALSE)</f>
        <v>Зотов АС</v>
      </c>
    </row>
    <row r="19" spans="1:8" ht="12.75">
      <c r="A19" s="140"/>
      <c r="B19" s="135"/>
      <c r="C19" s="137"/>
      <c r="D19" s="139"/>
      <c r="E19" s="128"/>
      <c r="F19" s="129"/>
      <c r="G19" s="122"/>
      <c r="H19" s="107"/>
    </row>
    <row r="20" spans="1:8" ht="12.75" customHeight="1">
      <c r="A20" s="134" t="s">
        <v>20</v>
      </c>
      <c r="B20" s="135">
        <v>1</v>
      </c>
      <c r="C20" s="136" t="str">
        <f>VLOOKUP(B20,'пр.взв.'!B1:H50,2,FALSE)</f>
        <v>ЛАЗАРЕВ Сергей Геннадьевич</v>
      </c>
      <c r="D20" s="138" t="str">
        <f>VLOOKUP(B20,'пр.взв.'!B1:H143,3,FALSE)</f>
        <v>13.05.1967 мс</v>
      </c>
      <c r="E20" s="127" t="str">
        <f>VLOOKUP(B20,'пр.взв.'!B1:H50,4,FALSE)</f>
        <v>Чувашская</v>
      </c>
      <c r="F20" s="129">
        <f>VLOOKUP(B20,'пр.взв.'!B1:H50,5,FALSE)</f>
        <v>0</v>
      </c>
      <c r="G20" s="121"/>
      <c r="H20" s="106" t="str">
        <f>VLOOKUP(B20,'пр.взв.'!B1:H145,7,FALSE)</f>
        <v>Селиванов ЕВ</v>
      </c>
    </row>
    <row r="21" spans="1:8" ht="12.75">
      <c r="A21" s="134"/>
      <c r="B21" s="135"/>
      <c r="C21" s="137"/>
      <c r="D21" s="139"/>
      <c r="E21" s="128"/>
      <c r="F21" s="129"/>
      <c r="G21" s="122"/>
      <c r="H21" s="107"/>
    </row>
    <row r="22" spans="1:8" ht="12.75" customHeight="1">
      <c r="A22" s="134" t="s">
        <v>20</v>
      </c>
      <c r="B22" s="135">
        <v>6</v>
      </c>
      <c r="C22" s="136" t="str">
        <f>VLOOKUP(B22,'пр.взв.'!B2:H52,2,FALSE)</f>
        <v>КОТЛЯРОВ Сергей Серафимович</v>
      </c>
      <c r="D22" s="138" t="str">
        <f>VLOOKUP(B22,'пр.взв.'!B2:H145,3,FALSE)</f>
        <v>27.04.1967 кмс</v>
      </c>
      <c r="E22" s="127" t="str">
        <f>VLOOKUP(B22,'пр.взв.'!B2:H52,4,FALSE)</f>
        <v>Челябинская, Магнитагорск</v>
      </c>
      <c r="F22" s="129">
        <f>VLOOKUP(B22,'пр.взв.'!B2:H52,5,FALSE)</f>
        <v>0</v>
      </c>
      <c r="G22" s="121"/>
      <c r="H22" s="106" t="str">
        <f>VLOOKUP(B22,'пр.взв.'!B2:H147,7,FALSE)</f>
        <v>Валеев РЗ</v>
      </c>
    </row>
    <row r="23" spans="1:8" ht="12.75">
      <c r="A23" s="134"/>
      <c r="B23" s="135"/>
      <c r="C23" s="137"/>
      <c r="D23" s="139"/>
      <c r="E23" s="128"/>
      <c r="F23" s="129"/>
      <c r="G23" s="122"/>
      <c r="H23" s="107"/>
    </row>
    <row r="24" spans="1:8" ht="12.75" customHeight="1">
      <c r="A24" s="134">
        <v>9</v>
      </c>
      <c r="B24" s="135">
        <v>9</v>
      </c>
      <c r="C24" s="136" t="str">
        <f>VLOOKUP(B24,'пр.взв.'!B2:H54,2,FALSE)</f>
        <v>ПУЗЫРЕВ Александр Павлович</v>
      </c>
      <c r="D24" s="138" t="str">
        <f>VLOOKUP(B24,'пр.взв.'!B2:H147,3,FALSE)</f>
        <v>10.05.1966 кмс</v>
      </c>
      <c r="E24" s="127" t="str">
        <f>VLOOKUP(B24,'пр.взв.'!B2:H54,4,FALSE)</f>
        <v>Алтайский, Бийск</v>
      </c>
      <c r="F24" s="129">
        <f>VLOOKUP(B24,'пр.взв.'!B2:H54,5,FALSE)</f>
        <v>0</v>
      </c>
      <c r="G24" s="121"/>
      <c r="H24" s="106" t="str">
        <f>VLOOKUP(B24,'пр.взв.'!B2:H149,7,FALSE)</f>
        <v>Лазарев ГС, Гуляев АМ</v>
      </c>
    </row>
    <row r="25" spans="1:8" ht="12.75">
      <c r="A25" s="134"/>
      <c r="B25" s="135"/>
      <c r="C25" s="137"/>
      <c r="D25" s="139"/>
      <c r="E25" s="128"/>
      <c r="F25" s="129"/>
      <c r="G25" s="122"/>
      <c r="H25" s="107"/>
    </row>
    <row r="26" spans="1:8" ht="12.75" customHeight="1">
      <c r="A26" s="134">
        <v>10</v>
      </c>
      <c r="B26" s="135">
        <v>2</v>
      </c>
      <c r="C26" s="136" t="str">
        <f>VLOOKUP(B26,'пр.взв.'!B2:H56,2,FALSE)</f>
        <v>ЧЕРНОВ Валерий Михайлович</v>
      </c>
      <c r="D26" s="138" t="str">
        <f>VLOOKUP(B26,'пр.взв.'!B2:H149,3,FALSE)</f>
        <v>16.07.1967 кмс</v>
      </c>
      <c r="E26" s="127" t="str">
        <f>VLOOKUP(B26,'пр.взв.'!B2:H56,4,FALSE)</f>
        <v>Чувашская</v>
      </c>
      <c r="F26" s="129">
        <f>VLOOKUP(B26,'пр.взв.'!B2:H56,5,FALSE)</f>
        <v>0</v>
      </c>
      <c r="G26" s="121"/>
      <c r="H26" s="106" t="str">
        <f>VLOOKUP(B26,'пр.взв.'!B2:H151,7,FALSE)</f>
        <v>Селиванов ЕВ</v>
      </c>
    </row>
    <row r="27" spans="1:8" ht="12.75">
      <c r="A27" s="134"/>
      <c r="B27" s="135"/>
      <c r="C27" s="137"/>
      <c r="D27" s="139"/>
      <c r="E27" s="128"/>
      <c r="F27" s="129"/>
      <c r="G27" s="122"/>
      <c r="H27" s="107"/>
    </row>
    <row r="30" spans="1:7" ht="15">
      <c r="A30" s="29" t="str">
        <f>'пр.хода'!A38</f>
        <v>Гл. судья, судья МК</v>
      </c>
      <c r="B30" s="30"/>
      <c r="C30" s="31"/>
      <c r="D30" s="34"/>
      <c r="E30" s="34"/>
      <c r="F30" s="34"/>
      <c r="G30" s="32" t="str">
        <f>'[1]реквизиты'!$G$7</f>
        <v>Е.А. Борков</v>
      </c>
    </row>
    <row r="31" spans="1:7" ht="15">
      <c r="A31" s="30"/>
      <c r="B31" s="30"/>
      <c r="C31" s="31"/>
      <c r="D31" s="34"/>
      <c r="E31" s="34"/>
      <c r="F31" s="34"/>
      <c r="G31" s="60" t="str">
        <f>'[1]реквизиты'!$G$8</f>
        <v>/г. Москва/</v>
      </c>
    </row>
    <row r="32" spans="1:7" ht="15">
      <c r="A32" s="30"/>
      <c r="B32" s="30"/>
      <c r="C32" s="31"/>
      <c r="D32" s="34"/>
      <c r="E32" s="34"/>
      <c r="F32" s="34"/>
      <c r="G32" s="34"/>
    </row>
    <row r="33" spans="1:7" ht="15">
      <c r="A33" s="29" t="str">
        <f>'пр.хода'!A40</f>
        <v>Гл. секретарь, судья РК</v>
      </c>
      <c r="B33" s="30"/>
      <c r="C33" s="31"/>
      <c r="D33" s="34"/>
      <c r="E33" s="34"/>
      <c r="F33" s="34"/>
      <c r="G33" s="61" t="str">
        <f>'[1]реквизиты'!$G$9</f>
        <v>А.А. Зарипов</v>
      </c>
    </row>
    <row r="34" spans="1:8" ht="15">
      <c r="A34" s="30"/>
      <c r="B34" s="30"/>
      <c r="C34" s="30"/>
      <c r="D34" s="34"/>
      <c r="E34" s="34"/>
      <c r="F34" s="34"/>
      <c r="G34" s="60" t="str">
        <f>'[1]реквизиты'!$G$10</f>
        <v>/г. Казань/</v>
      </c>
      <c r="H34" s="4"/>
    </row>
    <row r="35" spans="4:7" ht="12.75">
      <c r="D35" s="3"/>
      <c r="E35" s="3"/>
      <c r="F35" s="3"/>
      <c r="G35" s="3"/>
    </row>
    <row r="36" spans="4:7" ht="12.75">
      <c r="D36" s="3"/>
      <c r="E36" s="3"/>
      <c r="F36" s="3"/>
      <c r="G36" s="3"/>
    </row>
    <row r="37" spans="4:7" ht="12.75">
      <c r="D37" s="3"/>
      <c r="E37" s="3"/>
      <c r="F37" s="3"/>
      <c r="G37" s="3"/>
    </row>
    <row r="38" spans="4:7" ht="12.75">
      <c r="D38" s="3"/>
      <c r="E38" s="3"/>
      <c r="F38" s="3"/>
      <c r="G38" s="3"/>
    </row>
    <row r="39" spans="4:7" ht="12.75">
      <c r="D39" s="3"/>
      <c r="E39" s="3"/>
      <c r="F39" s="3"/>
      <c r="G39" s="3"/>
    </row>
    <row r="40" spans="4:7" ht="12.75">
      <c r="D40" s="3"/>
      <c r="E40" s="3"/>
      <c r="F40" s="3"/>
      <c r="G40" s="3"/>
    </row>
    <row r="41" spans="4:7" ht="12.75">
      <c r="D41" s="3"/>
      <c r="E41" s="3"/>
      <c r="F41" s="3"/>
      <c r="G41" s="3"/>
    </row>
    <row r="42" spans="4:7" ht="12.75">
      <c r="D42" s="3"/>
      <c r="E42" s="3"/>
      <c r="F42" s="3"/>
      <c r="G42" s="3"/>
    </row>
    <row r="43" spans="4:7" ht="12.75">
      <c r="D43" s="3"/>
      <c r="E43" s="3"/>
      <c r="F43" s="3"/>
      <c r="G43" s="3"/>
    </row>
    <row r="44" spans="4:7" ht="12.75">
      <c r="D44" s="3"/>
      <c r="E44" s="3"/>
      <c r="F44" s="3"/>
      <c r="G44" s="3"/>
    </row>
  </sheetData>
  <sheetProtection/>
  <mergeCells count="92">
    <mergeCell ref="C8:C9"/>
    <mergeCell ref="D8:D9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E20:E21"/>
    <mergeCell ref="F20:F21"/>
    <mergeCell ref="A18:A19"/>
    <mergeCell ref="B18:B19"/>
    <mergeCell ref="A20:A21"/>
    <mergeCell ref="B20:B21"/>
    <mergeCell ref="D22:D23"/>
    <mergeCell ref="D24:D25"/>
    <mergeCell ref="F26:F27"/>
    <mergeCell ref="E26:E27"/>
    <mergeCell ref="A26:A27"/>
    <mergeCell ref="B26:B27"/>
    <mergeCell ref="C26:C27"/>
    <mergeCell ref="D26:D27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G16:G17"/>
    <mergeCell ref="G18:G19"/>
    <mergeCell ref="G20:G21"/>
    <mergeCell ref="G22:G23"/>
    <mergeCell ref="G24:G25"/>
    <mergeCell ref="G26:G2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12" t="s">
        <v>15</v>
      </c>
      <c r="B1" s="112"/>
      <c r="C1" s="112"/>
      <c r="D1" s="112"/>
      <c r="E1" s="112"/>
      <c r="F1" s="112"/>
      <c r="G1" s="112"/>
      <c r="H1" s="112"/>
    </row>
    <row r="2" spans="1:8" ht="29.25" customHeight="1">
      <c r="A2" s="154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B2" s="155"/>
      <c r="C2" s="155"/>
      <c r="D2" s="155"/>
      <c r="E2" s="155"/>
      <c r="F2" s="155"/>
      <c r="G2" s="155"/>
      <c r="H2" s="155"/>
    </row>
    <row r="3" spans="1:7" ht="12.75" customHeight="1">
      <c r="A3" s="116" t="str">
        <f>HYPERLINK('[1]реквизиты'!$A$3)</f>
        <v>14-16 мая 2015г.           г.Дзержинск</v>
      </c>
      <c r="B3" s="116"/>
      <c r="C3" s="116"/>
      <c r="D3" s="116"/>
      <c r="E3" s="116"/>
      <c r="F3" s="116"/>
      <c r="G3" s="116"/>
    </row>
    <row r="4" spans="4:5" ht="12.75" customHeight="1">
      <c r="D4" s="167" t="s">
        <v>61</v>
      </c>
      <c r="E4" s="168"/>
    </row>
    <row r="5" spans="1:8" ht="12.75" customHeight="1">
      <c r="A5" s="152" t="s">
        <v>9</v>
      </c>
      <c r="B5" s="178" t="s">
        <v>4</v>
      </c>
      <c r="C5" s="152" t="s">
        <v>5</v>
      </c>
      <c r="D5" s="152" t="s">
        <v>6</v>
      </c>
      <c r="E5" s="163" t="s">
        <v>7</v>
      </c>
      <c r="F5" s="126"/>
      <c r="G5" s="152" t="s">
        <v>10</v>
      </c>
      <c r="H5" s="152" t="s">
        <v>8</v>
      </c>
    </row>
    <row r="6" spans="1:8" ht="12.75">
      <c r="A6" s="156"/>
      <c r="B6" s="179"/>
      <c r="C6" s="156"/>
      <c r="D6" s="156"/>
      <c r="E6" s="164"/>
      <c r="F6" s="165"/>
      <c r="G6" s="156"/>
      <c r="H6" s="156"/>
    </row>
    <row r="7" spans="1:8" ht="12.75" customHeight="1">
      <c r="A7" s="151"/>
      <c r="B7" s="171">
        <v>1</v>
      </c>
      <c r="C7" s="161" t="s">
        <v>49</v>
      </c>
      <c r="D7" s="172" t="s">
        <v>50</v>
      </c>
      <c r="E7" s="166" t="s">
        <v>25</v>
      </c>
      <c r="F7" s="160"/>
      <c r="G7" s="166"/>
      <c r="H7" s="161" t="s">
        <v>26</v>
      </c>
    </row>
    <row r="8" spans="1:8" ht="12.75" customHeight="1">
      <c r="A8" s="151"/>
      <c r="B8" s="171"/>
      <c r="C8" s="161"/>
      <c r="D8" s="177"/>
      <c r="E8" s="166"/>
      <c r="F8" s="160"/>
      <c r="G8" s="166"/>
      <c r="H8" s="161"/>
    </row>
    <row r="9" spans="1:8" ht="12.75" customHeight="1">
      <c r="A9" s="151"/>
      <c r="B9" s="171">
        <v>2</v>
      </c>
      <c r="C9" s="160" t="s">
        <v>51</v>
      </c>
      <c r="D9" s="166" t="s">
        <v>52</v>
      </c>
      <c r="E9" s="166" t="s">
        <v>25</v>
      </c>
      <c r="F9" s="166"/>
      <c r="G9" s="166"/>
      <c r="H9" s="161" t="s">
        <v>26</v>
      </c>
    </row>
    <row r="10" spans="1:8" ht="15" customHeight="1">
      <c r="A10" s="151"/>
      <c r="B10" s="171"/>
      <c r="C10" s="160"/>
      <c r="D10" s="166"/>
      <c r="E10" s="166"/>
      <c r="F10" s="166"/>
      <c r="G10" s="166"/>
      <c r="H10" s="161"/>
    </row>
    <row r="11" spans="1:8" ht="12.75" customHeight="1">
      <c r="A11" s="151"/>
      <c r="B11" s="171">
        <v>3</v>
      </c>
      <c r="C11" s="161" t="s">
        <v>53</v>
      </c>
      <c r="D11" s="151" t="s">
        <v>54</v>
      </c>
      <c r="E11" s="166" t="s">
        <v>27</v>
      </c>
      <c r="F11" s="174"/>
      <c r="G11" s="166"/>
      <c r="H11" s="159" t="s">
        <v>55</v>
      </c>
    </row>
    <row r="12" spans="1:8" ht="15" customHeight="1">
      <c r="A12" s="151"/>
      <c r="B12" s="171"/>
      <c r="C12" s="161"/>
      <c r="D12" s="151"/>
      <c r="E12" s="166"/>
      <c r="F12" s="174"/>
      <c r="G12" s="166"/>
      <c r="H12" s="159"/>
    </row>
    <row r="13" spans="1:8" ht="15" customHeight="1">
      <c r="A13" s="151"/>
      <c r="B13" s="171">
        <v>4</v>
      </c>
      <c r="C13" s="161" t="s">
        <v>28</v>
      </c>
      <c r="D13" s="151" t="s">
        <v>29</v>
      </c>
      <c r="E13" s="166" t="s">
        <v>30</v>
      </c>
      <c r="F13" s="159"/>
      <c r="G13" s="166"/>
      <c r="H13" s="161" t="s">
        <v>31</v>
      </c>
    </row>
    <row r="14" spans="1:8" ht="15.75" customHeight="1">
      <c r="A14" s="151"/>
      <c r="B14" s="171"/>
      <c r="C14" s="161"/>
      <c r="D14" s="151"/>
      <c r="E14" s="166"/>
      <c r="F14" s="159"/>
      <c r="G14" s="166"/>
      <c r="H14" s="161"/>
    </row>
    <row r="15" spans="1:8" ht="12.75" customHeight="1">
      <c r="A15" s="151"/>
      <c r="B15" s="171">
        <v>5</v>
      </c>
      <c r="C15" s="158" t="s">
        <v>56</v>
      </c>
      <c r="D15" s="176" t="s">
        <v>57</v>
      </c>
      <c r="E15" s="166" t="s">
        <v>58</v>
      </c>
      <c r="F15" s="158"/>
      <c r="G15" s="166"/>
      <c r="H15" s="161" t="s">
        <v>59</v>
      </c>
    </row>
    <row r="16" spans="1:8" ht="15" customHeight="1">
      <c r="A16" s="151"/>
      <c r="B16" s="171"/>
      <c r="C16" s="158"/>
      <c r="D16" s="176"/>
      <c r="E16" s="166"/>
      <c r="F16" s="158"/>
      <c r="G16" s="166"/>
      <c r="H16" s="161"/>
    </row>
    <row r="17" spans="1:8" ht="12.75">
      <c r="A17" s="151"/>
      <c r="B17" s="171">
        <v>6</v>
      </c>
      <c r="C17" s="161" t="s">
        <v>45</v>
      </c>
      <c r="D17" s="151" t="s">
        <v>46</v>
      </c>
      <c r="E17" s="176" t="s">
        <v>47</v>
      </c>
      <c r="F17" s="158"/>
      <c r="G17" s="166"/>
      <c r="H17" s="161" t="s">
        <v>48</v>
      </c>
    </row>
    <row r="18" spans="1:8" ht="15" customHeight="1">
      <c r="A18" s="151"/>
      <c r="B18" s="171"/>
      <c r="C18" s="161"/>
      <c r="D18" s="151"/>
      <c r="E18" s="176"/>
      <c r="F18" s="158"/>
      <c r="G18" s="166"/>
      <c r="H18" s="161"/>
    </row>
    <row r="19" spans="1:8" ht="12.75" customHeight="1">
      <c r="A19" s="151"/>
      <c r="B19" s="171">
        <v>7</v>
      </c>
      <c r="C19" s="160" t="s">
        <v>42</v>
      </c>
      <c r="D19" s="166" t="s">
        <v>43</v>
      </c>
      <c r="E19" s="166" t="s">
        <v>22</v>
      </c>
      <c r="F19" s="174"/>
      <c r="G19" s="166"/>
      <c r="H19" s="160" t="s">
        <v>44</v>
      </c>
    </row>
    <row r="20" spans="1:8" ht="15" customHeight="1">
      <c r="A20" s="151"/>
      <c r="B20" s="171"/>
      <c r="C20" s="160"/>
      <c r="D20" s="166"/>
      <c r="E20" s="173"/>
      <c r="F20" s="174"/>
      <c r="G20" s="166"/>
      <c r="H20" s="160"/>
    </row>
    <row r="21" spans="1:8" ht="12.75" customHeight="1">
      <c r="A21" s="151"/>
      <c r="B21" s="171">
        <v>8</v>
      </c>
      <c r="C21" s="161" t="s">
        <v>40</v>
      </c>
      <c r="D21" s="151" t="s">
        <v>41</v>
      </c>
      <c r="E21" s="151" t="s">
        <v>23</v>
      </c>
      <c r="F21" s="159"/>
      <c r="G21" s="166"/>
      <c r="H21" s="159" t="s">
        <v>24</v>
      </c>
    </row>
    <row r="22" spans="1:8" ht="15" customHeight="1">
      <c r="A22" s="151"/>
      <c r="B22" s="171"/>
      <c r="C22" s="161"/>
      <c r="D22" s="151"/>
      <c r="E22" s="151"/>
      <c r="F22" s="159"/>
      <c r="G22" s="166"/>
      <c r="H22" s="159"/>
    </row>
    <row r="23" spans="1:8" ht="12.75" customHeight="1">
      <c r="A23" s="151"/>
      <c r="B23" s="175">
        <v>9</v>
      </c>
      <c r="C23" s="161" t="s">
        <v>36</v>
      </c>
      <c r="D23" s="151" t="s">
        <v>37</v>
      </c>
      <c r="E23" s="166" t="s">
        <v>38</v>
      </c>
      <c r="F23" s="174"/>
      <c r="G23" s="166"/>
      <c r="H23" s="161" t="s">
        <v>39</v>
      </c>
    </row>
    <row r="24" spans="1:8" ht="15" customHeight="1">
      <c r="A24" s="151"/>
      <c r="B24" s="175"/>
      <c r="C24" s="162"/>
      <c r="D24" s="180"/>
      <c r="E24" s="173"/>
      <c r="F24" s="174"/>
      <c r="G24" s="166"/>
      <c r="H24" s="162"/>
    </row>
    <row r="25" spans="1:8" ht="12.75" customHeight="1">
      <c r="A25" s="151"/>
      <c r="B25" s="175">
        <v>10</v>
      </c>
      <c r="C25" s="160" t="s">
        <v>32</v>
      </c>
      <c r="D25" s="166" t="s">
        <v>33</v>
      </c>
      <c r="E25" s="166" t="s">
        <v>34</v>
      </c>
      <c r="F25" s="174"/>
      <c r="G25" s="166"/>
      <c r="H25" s="160" t="s">
        <v>35</v>
      </c>
    </row>
    <row r="26" spans="1:8" ht="15" customHeight="1">
      <c r="A26" s="151"/>
      <c r="B26" s="175"/>
      <c r="C26" s="160"/>
      <c r="D26" s="166"/>
      <c r="E26" s="166"/>
      <c r="F26" s="174"/>
      <c r="G26" s="166"/>
      <c r="H26" s="160"/>
    </row>
    <row r="27" spans="1:8" ht="12.75">
      <c r="A27" s="151"/>
      <c r="B27" s="171"/>
      <c r="C27" s="161"/>
      <c r="D27" s="172"/>
      <c r="E27" s="166"/>
      <c r="F27" s="160"/>
      <c r="G27" s="166"/>
      <c r="H27" s="158"/>
    </row>
    <row r="28" spans="1:8" ht="15" customHeight="1">
      <c r="A28" s="151"/>
      <c r="B28" s="171"/>
      <c r="C28" s="161"/>
      <c r="D28" s="172"/>
      <c r="E28" s="166"/>
      <c r="F28" s="160"/>
      <c r="G28" s="166"/>
      <c r="H28" s="158"/>
    </row>
    <row r="29" spans="1:8" ht="12.75">
      <c r="A29" s="151"/>
      <c r="B29" s="171"/>
      <c r="C29" s="161"/>
      <c r="D29" s="151"/>
      <c r="E29" s="166"/>
      <c r="F29" s="160"/>
      <c r="G29" s="166"/>
      <c r="H29" s="159"/>
    </row>
    <row r="30" spans="1:8" ht="15" customHeight="1">
      <c r="A30" s="151"/>
      <c r="B30" s="171"/>
      <c r="C30" s="161"/>
      <c r="D30" s="151"/>
      <c r="E30" s="166"/>
      <c r="F30" s="160"/>
      <c r="G30" s="166"/>
      <c r="H30" s="159"/>
    </row>
    <row r="31" spans="1:8" ht="15.75" customHeight="1">
      <c r="A31" s="151"/>
      <c r="B31" s="169">
        <v>13</v>
      </c>
      <c r="C31" s="170"/>
      <c r="D31" s="157"/>
      <c r="E31" s="163"/>
      <c r="F31" s="129"/>
      <c r="G31" s="153"/>
      <c r="H31" s="157"/>
    </row>
    <row r="32" spans="1:8" ht="15" customHeight="1">
      <c r="A32" s="151"/>
      <c r="B32" s="169"/>
      <c r="C32" s="170"/>
      <c r="D32" s="157"/>
      <c r="E32" s="164"/>
      <c r="F32" s="129"/>
      <c r="G32" s="153"/>
      <c r="H32" s="157"/>
    </row>
    <row r="33" spans="1:8" ht="12.75">
      <c r="A33" s="151"/>
      <c r="B33" s="169">
        <v>14</v>
      </c>
      <c r="C33" s="170"/>
      <c r="D33" s="157"/>
      <c r="E33" s="163"/>
      <c r="F33" s="129"/>
      <c r="G33" s="153"/>
      <c r="H33" s="157"/>
    </row>
    <row r="34" spans="1:8" ht="15" customHeight="1">
      <c r="A34" s="151"/>
      <c r="B34" s="169"/>
      <c r="C34" s="170"/>
      <c r="D34" s="157"/>
      <c r="E34" s="164"/>
      <c r="F34" s="129"/>
      <c r="G34" s="153"/>
      <c r="H34" s="157"/>
    </row>
    <row r="35" spans="1:8" ht="12.75">
      <c r="A35" s="151"/>
      <c r="B35" s="169">
        <v>15</v>
      </c>
      <c r="C35" s="170"/>
      <c r="D35" s="157"/>
      <c r="E35" s="163"/>
      <c r="F35" s="129"/>
      <c r="G35" s="153"/>
      <c r="H35" s="157"/>
    </row>
    <row r="36" spans="1:8" ht="15" customHeight="1">
      <c r="A36" s="151"/>
      <c r="B36" s="169"/>
      <c r="C36" s="170"/>
      <c r="D36" s="157"/>
      <c r="E36" s="164"/>
      <c r="F36" s="129"/>
      <c r="G36" s="153"/>
      <c r="H36" s="157"/>
    </row>
    <row r="37" spans="1:8" ht="12.75">
      <c r="A37" s="151"/>
      <c r="B37" s="169">
        <v>16</v>
      </c>
      <c r="C37" s="170"/>
      <c r="D37" s="157"/>
      <c r="E37" s="163"/>
      <c r="F37" s="129"/>
      <c r="G37" s="153"/>
      <c r="H37" s="157"/>
    </row>
    <row r="38" spans="1:8" ht="15" customHeight="1">
      <c r="A38" s="151"/>
      <c r="B38" s="169"/>
      <c r="C38" s="170"/>
      <c r="D38" s="157"/>
      <c r="E38" s="164"/>
      <c r="F38" s="129"/>
      <c r="G38" s="153"/>
      <c r="H38" s="157"/>
    </row>
    <row r="39" ht="15.75" customHeight="1"/>
    <row r="41" spans="1:6" ht="12.75">
      <c r="A41" s="12">
        <f>HYPERLINK('[1]реквизиты'!$A$20)</f>
      </c>
      <c r="B41" s="13"/>
      <c r="C41" s="13"/>
      <c r="D41" s="13"/>
      <c r="E41" s="14">
        <f>HYPERLINK('[1]реквизиты'!$G$20)</f>
      </c>
      <c r="F41" s="15">
        <f>HYPERLINK('[1]реквизиты'!$G$21)</f>
      </c>
    </row>
    <row r="42" spans="1:5" ht="12.75">
      <c r="A42" s="13"/>
      <c r="B42" s="13"/>
      <c r="C42" s="13"/>
      <c r="D42" s="13"/>
      <c r="E42" s="3"/>
    </row>
    <row r="43" spans="1:6" ht="12.75">
      <c r="A43" s="14">
        <f>HYPERLINK('[1]реквизиты'!$A$22)</f>
      </c>
      <c r="B43" s="13"/>
      <c r="C43" s="13"/>
      <c r="D43" s="13"/>
      <c r="E43" s="14">
        <f>HYPERLINK('[1]реквизиты'!$G$22)</f>
      </c>
      <c r="F43" s="16">
        <f>HYPERLINK('[1]реквизиты'!$G$23)</f>
      </c>
    </row>
    <row r="44" spans="1:5" ht="12.75">
      <c r="A44" s="2"/>
      <c r="B44" s="2"/>
      <c r="C44" s="13"/>
      <c r="D44" s="13"/>
      <c r="E44" s="3"/>
    </row>
  </sheetData>
  <sheetProtection/>
  <mergeCells count="139"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  <mergeCell ref="B23:B24"/>
    <mergeCell ref="B13:B14"/>
    <mergeCell ref="C13:C14"/>
    <mergeCell ref="D13:D14"/>
    <mergeCell ref="B15:B16"/>
    <mergeCell ref="C15:C16"/>
    <mergeCell ref="D15:D16"/>
    <mergeCell ref="D11:D12"/>
    <mergeCell ref="A37:A38"/>
    <mergeCell ref="B37:B38"/>
    <mergeCell ref="C37:C38"/>
    <mergeCell ref="D37:D38"/>
    <mergeCell ref="A15:A16"/>
    <mergeCell ref="A21:A22"/>
    <mergeCell ref="B21:B22"/>
    <mergeCell ref="C21:C22"/>
    <mergeCell ref="D21:D22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C5:C6"/>
    <mergeCell ref="D5:D6"/>
    <mergeCell ref="C7:C8"/>
    <mergeCell ref="D7:D8"/>
    <mergeCell ref="A7:A8"/>
    <mergeCell ref="B7:B8"/>
    <mergeCell ref="A5:A6"/>
    <mergeCell ref="B5:B6"/>
    <mergeCell ref="A9:A10"/>
    <mergeCell ref="B9:B10"/>
    <mergeCell ref="C9:C10"/>
    <mergeCell ref="D9:D10"/>
    <mergeCell ref="F13:F14"/>
    <mergeCell ref="G13:G14"/>
    <mergeCell ref="E13:E14"/>
    <mergeCell ref="A11:A12"/>
    <mergeCell ref="B11:B12"/>
    <mergeCell ref="C11:C12"/>
    <mergeCell ref="F15:F1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3:A24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27.75" customHeight="1" thickBot="1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3:18" ht="33" customHeight="1" thickBot="1">
      <c r="C3" s="208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9" ht="15.75" customHeight="1" thickBot="1">
      <c r="A4" s="6"/>
      <c r="B4" s="6"/>
      <c r="C4" s="190" t="str">
        <f>HYPERLINK('[1]реквизиты'!$A$3)</f>
        <v>14-16 мая 2015г.           г.Дзержинск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6"/>
    </row>
    <row r="5" spans="9:15" ht="20.25" customHeight="1" thickBot="1">
      <c r="I5" s="28"/>
      <c r="J5" s="204" t="str">
        <f>HYPERLINK('пр.взв.'!D4)</f>
        <v>в.к. 82-М3 кг.</v>
      </c>
      <c r="K5" s="205"/>
      <c r="L5" s="206"/>
      <c r="M5" s="207" t="s">
        <v>60</v>
      </c>
      <c r="N5" s="205"/>
      <c r="O5" s="206"/>
    </row>
    <row r="6" spans="1:21" ht="18" customHeight="1" thickBot="1">
      <c r="A6" s="191" t="s">
        <v>0</v>
      </c>
      <c r="B6" s="191"/>
      <c r="C6" s="4"/>
      <c r="R6" s="11"/>
      <c r="S6" s="11"/>
      <c r="U6" s="11" t="s">
        <v>1</v>
      </c>
    </row>
    <row r="7" spans="1:29" ht="12.75" customHeight="1" thickBot="1">
      <c r="A7" s="183">
        <v>1</v>
      </c>
      <c r="B7" s="186" t="str">
        <f>VLOOKUP(A7,'пр.взв.'!B7:C38,2,FALSE)</f>
        <v>ЛАЗАРЕВ Сергей Геннадьевич</v>
      </c>
      <c r="C7" s="186" t="str">
        <f>VLOOKUP(A7,'пр.взв.'!B7:F38,3,FALSE)</f>
        <v>13.05.1967 мс</v>
      </c>
      <c r="D7" s="186" t="str">
        <f>VLOOKUP(A7,'пр.взв.'!B7:E38,4,FALSE)</f>
        <v>Чувашская</v>
      </c>
      <c r="E7" s="41"/>
      <c r="F7" s="40"/>
      <c r="G7" s="40"/>
      <c r="H7" s="40"/>
      <c r="I7" s="22" t="s">
        <v>17</v>
      </c>
      <c r="J7" s="40"/>
      <c r="K7" s="40"/>
      <c r="L7" s="40"/>
      <c r="M7" s="42"/>
      <c r="N7" s="42"/>
      <c r="O7" s="42"/>
      <c r="P7" s="42"/>
      <c r="Q7" s="27"/>
      <c r="R7" s="186" t="str">
        <f>VLOOKUP(U7,'пр.взв.'!B7:E38,2,FALSE)</f>
        <v>ЧЕРНОВ Валерий Михайлович</v>
      </c>
      <c r="S7" s="186" t="str">
        <f>VLOOKUP(U7,'пр.взв.'!B7:E38,3,FALSE)</f>
        <v>16.07.1967 кмс</v>
      </c>
      <c r="T7" s="186" t="str">
        <f>VLOOKUP(U7,'пр.взв.'!B7:E38,4,FALSE)</f>
        <v>Чувашская</v>
      </c>
      <c r="U7" s="193">
        <v>2</v>
      </c>
      <c r="Y7" s="3"/>
      <c r="Z7" s="3"/>
      <c r="AA7" s="3"/>
      <c r="AB7" s="3"/>
      <c r="AC7" s="3"/>
    </row>
    <row r="8" spans="1:29" ht="12.75" customHeight="1">
      <c r="A8" s="181"/>
      <c r="B8" s="187"/>
      <c r="C8" s="187"/>
      <c r="D8" s="187"/>
      <c r="E8" s="62">
        <v>1</v>
      </c>
      <c r="F8" s="43"/>
      <c r="G8" s="43"/>
      <c r="H8" s="65">
        <v>4</v>
      </c>
      <c r="I8" s="198" t="str">
        <f>VLOOKUP(H8,'пр.взв.'!B7:E38,2,FALSE)</f>
        <v>СОРОКИН Игорь Алексеевич</v>
      </c>
      <c r="J8" s="199"/>
      <c r="K8" s="199"/>
      <c r="L8" s="199"/>
      <c r="M8" s="200"/>
      <c r="N8" s="42"/>
      <c r="O8" s="42"/>
      <c r="P8" s="42"/>
      <c r="Q8" s="62">
        <v>10</v>
      </c>
      <c r="R8" s="187"/>
      <c r="S8" s="187"/>
      <c r="T8" s="187"/>
      <c r="U8" s="194"/>
      <c r="Y8" s="3"/>
      <c r="Z8" s="3"/>
      <c r="AA8" s="3"/>
      <c r="AB8" s="3"/>
      <c r="AC8" s="3"/>
    </row>
    <row r="9" spans="1:29" ht="12.75" customHeight="1" thickBot="1">
      <c r="A9" s="181">
        <v>9</v>
      </c>
      <c r="B9" s="188" t="str">
        <f>VLOOKUP(A9,'пр.взв.'!B9:C40,2,FALSE)</f>
        <v>ПУЗЫРЕВ Александр Павлович</v>
      </c>
      <c r="C9" s="188" t="str">
        <f>VLOOKUP(A9,'пр.взв.'!B7:F38,3,FALSE)</f>
        <v>10.05.1966 кмс</v>
      </c>
      <c r="D9" s="188" t="str">
        <f>VLOOKUP(A9,'пр.взв.'!B7:G38,4,FALSE)</f>
        <v>Алтайский, Бийск</v>
      </c>
      <c r="E9" s="64" t="s">
        <v>62</v>
      </c>
      <c r="F9" s="44"/>
      <c r="G9" s="43"/>
      <c r="H9" s="66"/>
      <c r="I9" s="201"/>
      <c r="J9" s="202"/>
      <c r="K9" s="202"/>
      <c r="L9" s="202"/>
      <c r="M9" s="203"/>
      <c r="N9" s="42"/>
      <c r="O9" s="42"/>
      <c r="P9" s="45"/>
      <c r="Q9" s="64" t="s">
        <v>64</v>
      </c>
      <c r="R9" s="188" t="str">
        <f>VLOOKUP(U9,'пр.взв.'!B9:E40,2,FALSE)</f>
        <v>БОГДАНОВ Сергей Александрович</v>
      </c>
      <c r="S9" s="188" t="str">
        <f>VLOOKUP(U9,'пр.взв.'!B9:E40,3,FALSE)</f>
        <v>02.02.1970 мс</v>
      </c>
      <c r="T9" s="188" t="str">
        <f>VLOOKUP(U9,'пр.взв.'!B9:E40,4,FALSE)</f>
        <v>Пермский, Пермь</v>
      </c>
      <c r="U9" s="194">
        <v>10</v>
      </c>
      <c r="Y9" s="3"/>
      <c r="Z9" s="3"/>
      <c r="AA9" s="3"/>
      <c r="AB9" s="3"/>
      <c r="AC9" s="3"/>
    </row>
    <row r="10" spans="1:29" ht="12.75" customHeight="1" thickBot="1">
      <c r="A10" s="182"/>
      <c r="B10" s="189"/>
      <c r="C10" s="189"/>
      <c r="D10" s="189"/>
      <c r="E10" s="46"/>
      <c r="F10" s="47"/>
      <c r="G10" s="62">
        <v>5</v>
      </c>
      <c r="H10" s="40"/>
      <c r="I10" s="27"/>
      <c r="J10" s="27"/>
      <c r="K10" s="27"/>
      <c r="L10" s="27"/>
      <c r="M10" s="42"/>
      <c r="N10" s="42"/>
      <c r="O10" s="62">
        <v>10</v>
      </c>
      <c r="P10" s="48"/>
      <c r="Q10" s="27"/>
      <c r="R10" s="189"/>
      <c r="S10" s="189"/>
      <c r="T10" s="189"/>
      <c r="U10" s="195"/>
      <c r="Y10" s="3"/>
      <c r="Z10" s="3"/>
      <c r="AA10" s="3"/>
      <c r="AB10" s="3"/>
      <c r="AC10" s="3"/>
    </row>
    <row r="11" spans="1:29" ht="12.75" customHeight="1" thickBot="1">
      <c r="A11" s="183">
        <v>5</v>
      </c>
      <c r="B11" s="186" t="str">
        <f>VLOOKUP(A11,'пр.взв.'!B11:C42,2,FALSE)</f>
        <v>САРАПОВ Станислав Александрович</v>
      </c>
      <c r="C11" s="186" t="str">
        <f>VLOOKUP(A11,'пр.взв.'!B7:E38,3,FALSE)</f>
        <v>17.07.1970 кмс</v>
      </c>
      <c r="D11" s="186" t="str">
        <f>VLOOKUP(A11,'пр.взв.'!B7:E38,4,FALSE)</f>
        <v>Нижегородская</v>
      </c>
      <c r="E11" s="41"/>
      <c r="F11" s="47"/>
      <c r="G11" s="64" t="s">
        <v>62</v>
      </c>
      <c r="H11" s="49"/>
      <c r="I11" s="40"/>
      <c r="J11" s="27"/>
      <c r="K11" s="27"/>
      <c r="L11" s="27"/>
      <c r="M11" s="42"/>
      <c r="N11" s="45"/>
      <c r="O11" s="64" t="s">
        <v>65</v>
      </c>
      <c r="P11" s="48"/>
      <c r="Q11" s="27"/>
      <c r="R11" s="186" t="str">
        <f>VLOOKUP(U11,'пр.взв.'!B11:E42,2,FALSE)</f>
        <v>КОТЛЯРОВ Сергей Серафимович</v>
      </c>
      <c r="S11" s="186" t="str">
        <f>VLOOKUP(U11,'пр.взв.'!B11:E42,3,FALSE)</f>
        <v>27.04.1967 кмс</v>
      </c>
      <c r="T11" s="186" t="str">
        <f>VLOOKUP(U11,'пр.взв.'!B11:E42,4,FALSE)</f>
        <v>Челябинская, Магнитагорск</v>
      </c>
      <c r="U11" s="196">
        <v>6</v>
      </c>
      <c r="Y11" s="3"/>
      <c r="Z11" s="3"/>
      <c r="AA11" s="3"/>
      <c r="AB11" s="3"/>
      <c r="AC11" s="3"/>
    </row>
    <row r="12" spans="1:29" ht="12.75" customHeight="1">
      <c r="A12" s="181"/>
      <c r="B12" s="187"/>
      <c r="C12" s="187"/>
      <c r="D12" s="187"/>
      <c r="E12" s="62">
        <v>5</v>
      </c>
      <c r="F12" s="50"/>
      <c r="G12" s="43"/>
      <c r="H12" s="51"/>
      <c r="I12" s="40"/>
      <c r="J12" s="238" t="s">
        <v>11</v>
      </c>
      <c r="K12" s="238"/>
      <c r="L12" s="238"/>
      <c r="M12" s="42"/>
      <c r="N12" s="48"/>
      <c r="O12" s="42"/>
      <c r="P12" s="52"/>
      <c r="Q12" s="62">
        <v>6</v>
      </c>
      <c r="R12" s="187"/>
      <c r="S12" s="187"/>
      <c r="T12" s="187"/>
      <c r="U12" s="194"/>
      <c r="Y12" s="3"/>
      <c r="Z12" s="3"/>
      <c r="AA12" s="3"/>
      <c r="AB12" s="3"/>
      <c r="AC12" s="3"/>
    </row>
    <row r="13" spans="1:29" ht="12.75" customHeight="1" thickBot="1">
      <c r="A13" s="181">
        <v>13</v>
      </c>
      <c r="B13" s="184">
        <f>VLOOKUP(A13,'пр.взв.'!B7:C38,2,FALSE)</f>
        <v>0</v>
      </c>
      <c r="C13" s="184">
        <f>VLOOKUP(A13,'пр.взв.'!B7:E38,3,FALSE)</f>
        <v>0</v>
      </c>
      <c r="D13" s="184">
        <f>VLOOKUP(A13,'пр.взв.'!B7:E38,4,FALSE)</f>
        <v>0</v>
      </c>
      <c r="E13" s="64"/>
      <c r="F13" s="43"/>
      <c r="G13" s="43"/>
      <c r="H13" s="51"/>
      <c r="I13" s="53"/>
      <c r="J13" s="54"/>
      <c r="K13" s="54"/>
      <c r="L13" s="40"/>
      <c r="M13" s="42"/>
      <c r="N13" s="48"/>
      <c r="O13" s="42"/>
      <c r="P13" s="42"/>
      <c r="Q13" s="64"/>
      <c r="R13" s="184">
        <f>VLOOKUP(U13,'пр.взв.'!B13:E44,2,FALSE)</f>
        <v>0</v>
      </c>
      <c r="S13" s="184">
        <f>VLOOKUP(U13,'пр.взв.'!B13:E44,3,FALSE)</f>
        <v>0</v>
      </c>
      <c r="T13" s="184">
        <f>VLOOKUP(U13,'пр.взв.'!B13:E44,4,FALSE)</f>
        <v>0</v>
      </c>
      <c r="U13" s="194">
        <v>14</v>
      </c>
      <c r="Y13" s="3"/>
      <c r="Z13" s="3"/>
      <c r="AA13" s="3"/>
      <c r="AB13" s="3"/>
      <c r="AC13" s="3"/>
    </row>
    <row r="14" spans="1:29" ht="12.75" customHeight="1" thickBot="1">
      <c r="A14" s="182"/>
      <c r="B14" s="185"/>
      <c r="C14" s="185"/>
      <c r="D14" s="185"/>
      <c r="E14" s="46"/>
      <c r="F14" s="192"/>
      <c r="G14" s="192"/>
      <c r="H14" s="51"/>
      <c r="I14" s="62">
        <v>3</v>
      </c>
      <c r="J14" s="40"/>
      <c r="K14" s="40"/>
      <c r="L14" s="40"/>
      <c r="M14" s="62">
        <v>4</v>
      </c>
      <c r="N14" s="53"/>
      <c r="O14" s="42"/>
      <c r="P14" s="42"/>
      <c r="Q14" s="27"/>
      <c r="R14" s="185"/>
      <c r="S14" s="185"/>
      <c r="T14" s="185"/>
      <c r="U14" s="197"/>
      <c r="Y14" s="3"/>
      <c r="Z14" s="3"/>
      <c r="AA14" s="3"/>
      <c r="AB14" s="3"/>
      <c r="AC14" s="3"/>
    </row>
    <row r="15" spans="1:29" ht="12.75" customHeight="1" thickBot="1">
      <c r="A15" s="183">
        <v>3</v>
      </c>
      <c r="B15" s="186" t="str">
        <f>VLOOKUP(A15,'пр.взв.'!B7:C38,2,FALSE)</f>
        <v>ОГИБАЛОВ Валерий Викторович</v>
      </c>
      <c r="C15" s="186" t="str">
        <f>VLOOKUP(A15,'пр.взв.'!B7:E38,3,FALSE)</f>
        <v>29.11.1967 мс</v>
      </c>
      <c r="D15" s="186" t="str">
        <f>VLOOKUP(A15,'пр.взв.'!B7:E38,4,FALSE)</f>
        <v>Москва</v>
      </c>
      <c r="E15" s="41"/>
      <c r="F15" s="43"/>
      <c r="G15" s="43"/>
      <c r="H15" s="51"/>
      <c r="I15" s="64" t="s">
        <v>63</v>
      </c>
      <c r="J15" s="40"/>
      <c r="K15" s="40"/>
      <c r="L15" s="40"/>
      <c r="M15" s="64" t="s">
        <v>62</v>
      </c>
      <c r="N15" s="48"/>
      <c r="O15" s="42"/>
      <c r="P15" s="42"/>
      <c r="Q15" s="27"/>
      <c r="R15" s="186" t="str">
        <f>VLOOKUP(U15,'пр.взв.'!B7:C38,2,FALSE)</f>
        <v>СОРОКИН Игорь Алексеевич</v>
      </c>
      <c r="S15" s="186" t="str">
        <f>VLOOKUP(U15,'пр.взв.'!B7:E38,3,FALSE)</f>
        <v>31.08.1969 мсмк</v>
      </c>
      <c r="T15" s="186" t="str">
        <f>VLOOKUP(U15,'пр.взв.'!B7:E38,4,FALSE)</f>
        <v>Нижегородская, Дзержинск</v>
      </c>
      <c r="U15" s="193">
        <v>4</v>
      </c>
      <c r="Y15" s="3"/>
      <c r="Z15" s="3"/>
      <c r="AA15" s="3"/>
      <c r="AB15" s="3"/>
      <c r="AC15" s="3"/>
    </row>
    <row r="16" spans="1:29" ht="12.75" customHeight="1">
      <c r="A16" s="181"/>
      <c r="B16" s="187"/>
      <c r="C16" s="187"/>
      <c r="D16" s="187"/>
      <c r="E16" s="62">
        <v>3</v>
      </c>
      <c r="F16" s="43"/>
      <c r="G16" s="43"/>
      <c r="H16" s="51"/>
      <c r="I16" s="40"/>
      <c r="J16" s="40"/>
      <c r="K16" s="40"/>
      <c r="L16" s="40"/>
      <c r="M16" s="42"/>
      <c r="N16" s="48"/>
      <c r="O16" s="42"/>
      <c r="P16" s="42"/>
      <c r="Q16" s="62">
        <v>4</v>
      </c>
      <c r="R16" s="187"/>
      <c r="S16" s="187"/>
      <c r="T16" s="187"/>
      <c r="U16" s="194"/>
      <c r="Y16" s="3"/>
      <c r="Z16" s="3"/>
      <c r="AA16" s="3"/>
      <c r="AB16" s="3"/>
      <c r="AC16" s="3"/>
    </row>
    <row r="17" spans="1:29" ht="12.75" customHeight="1" thickBot="1">
      <c r="A17" s="181">
        <v>11</v>
      </c>
      <c r="B17" s="184" t="e">
        <f>VLOOKUP(A17,'пр.взв.'!B17:C47,2,FALSE)</f>
        <v>#N/A</v>
      </c>
      <c r="C17" s="184" t="e">
        <f>VLOOKUP(A17,'пр.взв.'!B7:E38,3,FALSE)</f>
        <v>#N/A</v>
      </c>
      <c r="D17" s="184" t="e">
        <f>VLOOKUP(A17,'пр.взв.'!B7:F38,4,FALSE)</f>
        <v>#N/A</v>
      </c>
      <c r="E17" s="64"/>
      <c r="F17" s="44"/>
      <c r="G17" s="43"/>
      <c r="H17" s="51"/>
      <c r="I17" s="40"/>
      <c r="J17" s="40"/>
      <c r="K17" s="40"/>
      <c r="L17" s="40"/>
      <c r="M17" s="42"/>
      <c r="N17" s="48"/>
      <c r="O17" s="42"/>
      <c r="P17" s="45"/>
      <c r="Q17" s="64"/>
      <c r="R17" s="184" t="e">
        <f>VLOOKUP(U17,'пр.взв.'!B17:E47,2,FALSE)</f>
        <v>#N/A</v>
      </c>
      <c r="S17" s="184" t="e">
        <f>VLOOKUP(U17,'пр.взв.'!B17:E47,3,FALSE)</f>
        <v>#N/A</v>
      </c>
      <c r="T17" s="184" t="e">
        <f>VLOOKUP(U17,'пр.взв.'!B17:E47,4,FALSE)</f>
        <v>#N/A</v>
      </c>
      <c r="U17" s="194">
        <v>12</v>
      </c>
      <c r="Y17" s="3"/>
      <c r="Z17" s="3"/>
      <c r="AA17" s="3"/>
      <c r="AB17" s="3"/>
      <c r="AC17" s="3"/>
    </row>
    <row r="18" spans="1:21" ht="12.75" customHeight="1" thickBot="1">
      <c r="A18" s="182"/>
      <c r="B18" s="185"/>
      <c r="C18" s="185"/>
      <c r="D18" s="185"/>
      <c r="E18" s="46"/>
      <c r="F18" s="47"/>
      <c r="G18" s="62">
        <v>3</v>
      </c>
      <c r="H18" s="55"/>
      <c r="I18" s="22" t="s">
        <v>18</v>
      </c>
      <c r="J18" s="40"/>
      <c r="K18" s="40"/>
      <c r="L18" s="40"/>
      <c r="M18" s="42"/>
      <c r="N18" s="52"/>
      <c r="O18" s="62">
        <v>4</v>
      </c>
      <c r="P18" s="48"/>
      <c r="Q18" s="27"/>
      <c r="R18" s="185"/>
      <c r="S18" s="185"/>
      <c r="T18" s="185"/>
      <c r="U18" s="195"/>
    </row>
    <row r="19" spans="1:21" ht="12.75" customHeight="1" thickBot="1">
      <c r="A19" s="183">
        <v>7</v>
      </c>
      <c r="B19" s="186" t="str">
        <f>VLOOKUP(A19,'пр.взв.'!B19:C49,2,FALSE)</f>
        <v>ШАРАФЕЕВ Рустем Исламович</v>
      </c>
      <c r="C19" s="186" t="str">
        <f>VLOOKUP(A19,'пр.взв.'!B7:E38,3,FALSE)</f>
        <v>08.10.1968 кмс</v>
      </c>
      <c r="D19" s="186" t="str">
        <f>VLOOKUP(A19,'пр.взв.'!B7:E38,4,FALSE)</f>
        <v>Татарстан, Казань</v>
      </c>
      <c r="E19" s="41"/>
      <c r="F19" s="56"/>
      <c r="G19" s="64" t="s">
        <v>62</v>
      </c>
      <c r="H19" s="21"/>
      <c r="I19" s="27"/>
      <c r="J19" s="27"/>
      <c r="K19" s="27"/>
      <c r="L19" s="27"/>
      <c r="M19" s="27"/>
      <c r="N19" s="42"/>
      <c r="O19" s="63" t="s">
        <v>62</v>
      </c>
      <c r="P19" s="48"/>
      <c r="Q19" s="27"/>
      <c r="R19" s="186" t="str">
        <f>VLOOKUP(U19,'пр.взв.'!B19:E49,2,FALSE)</f>
        <v>РОЩИН Александр Анатольевич</v>
      </c>
      <c r="S19" s="186" t="str">
        <f>VLOOKUP(U19,'пр.взв.'!B19:E49,3,FALSE)</f>
        <v>29.09.1969 1</v>
      </c>
      <c r="T19" s="186" t="str">
        <f>VLOOKUP(U19,'пр.взв.'!B19:E49,4,FALSE)</f>
        <v>Владимирская, Александров</v>
      </c>
      <c r="U19" s="196">
        <v>8</v>
      </c>
    </row>
    <row r="20" spans="1:21" ht="12.75" customHeight="1">
      <c r="A20" s="181"/>
      <c r="B20" s="187"/>
      <c r="C20" s="187"/>
      <c r="D20" s="187"/>
      <c r="E20" s="62">
        <v>7</v>
      </c>
      <c r="F20" s="57"/>
      <c r="G20" s="46"/>
      <c r="H20" s="65">
        <v>3</v>
      </c>
      <c r="I20" s="246" t="str">
        <f>VLOOKUP(H20,'пр.взв.'!B7:H38,2,FALSE)</f>
        <v>ОГИБАЛОВ Валерий Викторович</v>
      </c>
      <c r="J20" s="247"/>
      <c r="K20" s="247"/>
      <c r="L20" s="247"/>
      <c r="M20" s="248"/>
      <c r="N20" s="42"/>
      <c r="O20" s="42"/>
      <c r="P20" s="58"/>
      <c r="Q20" s="62">
        <v>8</v>
      </c>
      <c r="R20" s="187"/>
      <c r="S20" s="187"/>
      <c r="T20" s="187"/>
      <c r="U20" s="194"/>
    </row>
    <row r="21" spans="1:21" ht="12.75" customHeight="1" thickBot="1">
      <c r="A21" s="181">
        <v>15</v>
      </c>
      <c r="B21" s="184">
        <f>VLOOKUP(A21,'пр.взв.'!B21:C51,2,FALSE)</f>
        <v>0</v>
      </c>
      <c r="C21" s="184">
        <f>VLOOKUP(A21,'пр.взв.'!B7:E38,3,FALSE)</f>
        <v>0</v>
      </c>
      <c r="D21" s="184">
        <f>VLOOKUP(A21,'пр.взв.'!B7:E38,4,FALSE)</f>
        <v>0</v>
      </c>
      <c r="E21" s="64"/>
      <c r="F21" s="46"/>
      <c r="G21" s="46"/>
      <c r="H21" s="67"/>
      <c r="I21" s="249"/>
      <c r="J21" s="250"/>
      <c r="K21" s="250"/>
      <c r="L21" s="250"/>
      <c r="M21" s="251"/>
      <c r="N21" s="42"/>
      <c r="O21" s="42"/>
      <c r="P21" s="42"/>
      <c r="Q21" s="64"/>
      <c r="R21" s="184">
        <f>VLOOKUP(U21,'пр.взв.'!B21:E51,2,FALSE)</f>
        <v>0</v>
      </c>
      <c r="S21" s="184">
        <f>VLOOKUP(U21,'пр.взв.'!B21:E51,3,FALSE)</f>
        <v>0</v>
      </c>
      <c r="T21" s="184">
        <f>VLOOKUP(U21,'пр.взв.'!B7:E38,4,FALSE)</f>
        <v>0</v>
      </c>
      <c r="U21" s="194">
        <v>16</v>
      </c>
    </row>
    <row r="22" spans="1:21" ht="12.75" customHeight="1" thickBot="1">
      <c r="A22" s="182"/>
      <c r="B22" s="185"/>
      <c r="C22" s="185"/>
      <c r="D22" s="185"/>
      <c r="E22" s="46"/>
      <c r="F22" s="41"/>
      <c r="G22" s="41"/>
      <c r="H22" s="27"/>
      <c r="I22" s="27"/>
      <c r="J22" s="27"/>
      <c r="K22" s="27"/>
      <c r="L22" s="27"/>
      <c r="M22" s="27"/>
      <c r="N22" s="27"/>
      <c r="O22" s="40"/>
      <c r="P22" s="40"/>
      <c r="Q22" s="27"/>
      <c r="R22" s="185"/>
      <c r="S22" s="185"/>
      <c r="T22" s="185"/>
      <c r="U22" s="195"/>
    </row>
    <row r="23" spans="1:20" ht="12.75" customHeight="1">
      <c r="A23" s="1"/>
      <c r="B23" s="1"/>
      <c r="C23" s="5"/>
      <c r="D23" s="3"/>
      <c r="E23" s="26"/>
      <c r="F23" s="26"/>
      <c r="G23" s="26"/>
      <c r="H23" s="239" t="s">
        <v>16</v>
      </c>
      <c r="I23" s="239"/>
      <c r="J23" s="239"/>
      <c r="K23" s="239"/>
      <c r="L23" s="239"/>
      <c r="M23" s="239"/>
      <c r="N23" s="239"/>
      <c r="O23" s="59"/>
      <c r="P23" s="59"/>
      <c r="Q23" s="27"/>
      <c r="R23" s="8"/>
      <c r="S23" s="8"/>
      <c r="T23" s="8"/>
    </row>
    <row r="24" spans="4:22" ht="12" customHeight="1" thickBot="1">
      <c r="D24" s="17" t="s">
        <v>2</v>
      </c>
      <c r="K24" s="3"/>
      <c r="L24" s="3"/>
      <c r="M24" s="3"/>
      <c r="N24" s="3"/>
      <c r="O24" s="17" t="s">
        <v>3</v>
      </c>
      <c r="P24" s="3"/>
      <c r="Q24" s="3"/>
      <c r="R24" s="3"/>
      <c r="S24" s="3"/>
      <c r="T24" s="3"/>
      <c r="U24" s="18"/>
      <c r="V24" s="3"/>
    </row>
    <row r="25" spans="1:22" ht="12.75" customHeight="1">
      <c r="A25" s="68">
        <v>0</v>
      </c>
      <c r="B25" s="220" t="e">
        <f>VLOOKUP(A25,'пр.взв.'!B7:E38,2,FALSE)</f>
        <v>#N/A</v>
      </c>
      <c r="C25" s="69"/>
      <c r="D25" s="69"/>
      <c r="E25" s="69"/>
      <c r="I25" s="84">
        <v>0</v>
      </c>
      <c r="J25" s="224" t="e">
        <f>VLOOKUP(I25,'пр.взв.'!B5:D38,2,FALSE)</f>
        <v>#N/A</v>
      </c>
      <c r="K25" s="225"/>
      <c r="L25" s="226"/>
      <c r="M25" s="73"/>
      <c r="N25" s="73"/>
      <c r="O25" s="73"/>
      <c r="P25" s="73"/>
      <c r="Q25" s="73"/>
      <c r="R25" s="3"/>
      <c r="S25" s="3"/>
      <c r="T25" s="3"/>
      <c r="U25" s="3"/>
      <c r="V25" s="3"/>
    </row>
    <row r="26" spans="1:22" ht="12.75" customHeight="1">
      <c r="A26" s="68"/>
      <c r="B26" s="221"/>
      <c r="C26" s="70"/>
      <c r="D26" s="71"/>
      <c r="E26" s="72"/>
      <c r="F26" s="10"/>
      <c r="G26" s="10"/>
      <c r="H26" s="10"/>
      <c r="I26" s="85"/>
      <c r="J26" s="227"/>
      <c r="K26" s="228"/>
      <c r="L26" s="229"/>
      <c r="M26" s="83"/>
      <c r="N26" s="71"/>
      <c r="O26" s="71"/>
      <c r="P26" s="71"/>
      <c r="Q26" s="71"/>
      <c r="R26" s="19"/>
      <c r="S26" s="9"/>
      <c r="T26" s="9"/>
      <c r="U26" s="18"/>
      <c r="V26" s="3"/>
    </row>
    <row r="27" spans="1:22" ht="12.75" customHeight="1">
      <c r="A27" s="73">
        <v>0</v>
      </c>
      <c r="B27" s="222" t="e">
        <f>VLOOKUP(A27,'пр.взв.'!B7:D38,2,FALSE)</f>
        <v>#N/A</v>
      </c>
      <c r="C27" s="74"/>
      <c r="D27" s="71"/>
      <c r="E27" s="75"/>
      <c r="F27" s="23"/>
      <c r="G27" s="23"/>
      <c r="H27" s="23"/>
      <c r="I27" s="86">
        <v>0</v>
      </c>
      <c r="J27" s="240" t="e">
        <f>VLOOKUP(I27,'пр.взв.'!B7:D38,2,FALSE)</f>
        <v>#N/A</v>
      </c>
      <c r="K27" s="241"/>
      <c r="L27" s="242"/>
      <c r="M27" s="74"/>
      <c r="N27" s="77"/>
      <c r="O27" s="77"/>
      <c r="P27" s="77"/>
      <c r="Q27" s="77"/>
      <c r="R27" s="9"/>
      <c r="S27" s="9"/>
      <c r="T27" s="9"/>
      <c r="U27" s="3"/>
      <c r="V27" s="3"/>
    </row>
    <row r="28" spans="1:22" ht="12.75" customHeight="1" thickBot="1">
      <c r="A28" s="73"/>
      <c r="B28" s="223"/>
      <c r="C28" s="76"/>
      <c r="D28" s="71"/>
      <c r="E28" s="77"/>
      <c r="F28" s="22"/>
      <c r="G28" s="23"/>
      <c r="H28" s="23"/>
      <c r="I28" s="86"/>
      <c r="J28" s="243"/>
      <c r="K28" s="244"/>
      <c r="L28" s="245"/>
      <c r="M28" s="76"/>
      <c r="N28" s="77"/>
      <c r="O28" s="77"/>
      <c r="P28" s="77"/>
      <c r="Q28" s="77"/>
      <c r="R28" s="9"/>
      <c r="S28" s="9"/>
      <c r="T28" s="9"/>
      <c r="U28" s="3"/>
      <c r="V28" s="3"/>
    </row>
    <row r="29" spans="1:22" ht="12.75" customHeight="1">
      <c r="A29" s="73"/>
      <c r="B29" s="78"/>
      <c r="C29" s="76"/>
      <c r="D29" s="91">
        <v>7</v>
      </c>
      <c r="E29" s="92"/>
      <c r="F29" s="92"/>
      <c r="G29" s="93"/>
      <c r="H29" s="93"/>
      <c r="I29" s="86"/>
      <c r="J29" s="67"/>
      <c r="K29" s="78"/>
      <c r="L29" s="87"/>
      <c r="M29" s="76"/>
      <c r="N29" s="100"/>
      <c r="O29" s="101">
        <v>8</v>
      </c>
      <c r="P29" s="92"/>
      <c r="Q29" s="92"/>
      <c r="R29" s="102"/>
      <c r="S29" s="9"/>
      <c r="T29" s="9"/>
      <c r="U29" s="3"/>
      <c r="V29" s="3"/>
    </row>
    <row r="30" spans="1:22" ht="12.75" customHeight="1" thickBot="1">
      <c r="A30" s="73"/>
      <c r="B30" s="79"/>
      <c r="C30" s="76"/>
      <c r="D30" s="94"/>
      <c r="E30" s="92"/>
      <c r="F30" s="95" t="s">
        <v>19</v>
      </c>
      <c r="G30" s="93"/>
      <c r="H30" s="93"/>
      <c r="I30" s="86"/>
      <c r="J30" s="67"/>
      <c r="K30" s="79"/>
      <c r="L30" s="87"/>
      <c r="M30" s="76"/>
      <c r="N30" s="92"/>
      <c r="O30" s="92"/>
      <c r="P30" s="103"/>
      <c r="Q30" s="92"/>
      <c r="R30" s="95" t="s">
        <v>19</v>
      </c>
      <c r="S30" s="9"/>
      <c r="T30" s="9"/>
      <c r="U30" s="3"/>
      <c r="V30" s="3"/>
    </row>
    <row r="31" spans="1:22" ht="13.5" thickBot="1">
      <c r="A31" s="80">
        <v>0</v>
      </c>
      <c r="B31" s="220" t="e">
        <f>VLOOKUP(A31,'пр.взв.'!B7:D38,2,FALSE)</f>
        <v>#N/A</v>
      </c>
      <c r="C31" s="81"/>
      <c r="D31" s="96"/>
      <c r="E31" s="97"/>
      <c r="F31" s="92"/>
      <c r="G31" s="92"/>
      <c r="H31" s="92"/>
      <c r="I31" s="65">
        <v>0</v>
      </c>
      <c r="J31" s="224" t="e">
        <f>VLOOKUP(I31,'пр.взв.'!B7:D38,2,FALSE)</f>
        <v>#N/A</v>
      </c>
      <c r="K31" s="225"/>
      <c r="L31" s="226"/>
      <c r="M31" s="81"/>
      <c r="N31" s="92"/>
      <c r="O31" s="92"/>
      <c r="P31" s="104"/>
      <c r="Q31" s="92"/>
      <c r="R31" s="102"/>
      <c r="S31" s="9"/>
      <c r="T31" s="9"/>
      <c r="U31" s="3"/>
      <c r="V31" s="3"/>
    </row>
    <row r="32" spans="1:22" ht="13.5" customHeight="1">
      <c r="A32" s="80"/>
      <c r="B32" s="221"/>
      <c r="C32" s="82"/>
      <c r="D32" s="96"/>
      <c r="E32" s="98">
        <v>7</v>
      </c>
      <c r="F32" s="230" t="str">
        <f>VLOOKUP(E32,'пр.взв.'!B7:D38,2,FALSE)</f>
        <v>ШАРАФЕЕВ Рустем Исламович</v>
      </c>
      <c r="G32" s="231"/>
      <c r="H32" s="232"/>
      <c r="I32" s="88"/>
      <c r="J32" s="227"/>
      <c r="K32" s="228"/>
      <c r="L32" s="229"/>
      <c r="M32" s="82"/>
      <c r="N32" s="105"/>
      <c r="O32" s="105"/>
      <c r="P32" s="104"/>
      <c r="Q32" s="98">
        <v>10</v>
      </c>
      <c r="R32" s="236" t="str">
        <f>VLOOKUP(Q32,'пр.взв.'!B7:D38,2,FALSE)</f>
        <v>БОГДАНОВ Сергей Александрович</v>
      </c>
      <c r="S32" s="35"/>
      <c r="T32" s="35"/>
      <c r="U32" s="35"/>
      <c r="V32" s="3"/>
    </row>
    <row r="33" spans="1:22" ht="13.5" customHeight="1" thickBot="1">
      <c r="A33" s="80">
        <v>0</v>
      </c>
      <c r="B33" s="222" t="e">
        <f>VLOOKUP(A33,'пр.взв.'!B7:E38,2,FALSE)</f>
        <v>#N/A</v>
      </c>
      <c r="C33" s="83"/>
      <c r="D33" s="96"/>
      <c r="E33" s="99"/>
      <c r="F33" s="233"/>
      <c r="G33" s="234"/>
      <c r="H33" s="235"/>
      <c r="I33" s="89">
        <v>0</v>
      </c>
      <c r="J33" s="240" t="e">
        <f>VLOOKUP(I33,'пр.взв.'!B7:D38,2,FALSE)</f>
        <v>#N/A</v>
      </c>
      <c r="K33" s="241"/>
      <c r="L33" s="242"/>
      <c r="M33" s="90"/>
      <c r="N33" s="105"/>
      <c r="O33" s="105"/>
      <c r="P33" s="104"/>
      <c r="Q33" s="92"/>
      <c r="R33" s="237"/>
      <c r="S33" s="35"/>
      <c r="T33" s="35"/>
      <c r="U33" s="35"/>
      <c r="V33" s="3"/>
    </row>
    <row r="34" spans="1:22" ht="13.5" customHeight="1" thickBot="1">
      <c r="A34" s="80"/>
      <c r="B34" s="223"/>
      <c r="C34" s="71"/>
      <c r="D34" s="96"/>
      <c r="E34" s="92"/>
      <c r="F34" s="92"/>
      <c r="G34" s="92"/>
      <c r="H34" s="92"/>
      <c r="I34" s="88"/>
      <c r="J34" s="243"/>
      <c r="K34" s="244"/>
      <c r="L34" s="245"/>
      <c r="M34" s="77"/>
      <c r="N34" s="92"/>
      <c r="O34" s="92"/>
      <c r="P34" s="104"/>
      <c r="Q34" s="92"/>
      <c r="R34" s="102"/>
      <c r="S34" s="9"/>
      <c r="T34" s="9"/>
      <c r="U34" s="3"/>
      <c r="V34" s="3"/>
    </row>
    <row r="35" spans="1:22" ht="12.75">
      <c r="A35" s="73"/>
      <c r="B35" s="71"/>
      <c r="C35" s="65">
        <v>5</v>
      </c>
      <c r="D35" s="218" t="str">
        <f>VLOOKUP(C35,'пр.взв.'!B7:D38,2,FALSE)</f>
        <v>САРАПОВ Станислав Александрович</v>
      </c>
      <c r="E35" s="92"/>
      <c r="F35" s="92"/>
      <c r="G35" s="92"/>
      <c r="H35" s="92"/>
      <c r="I35" s="65"/>
      <c r="J35" s="75"/>
      <c r="K35" s="77"/>
      <c r="L35" s="77"/>
      <c r="M35" s="65">
        <v>10</v>
      </c>
      <c r="N35" s="212" t="str">
        <f>VLOOKUP(M35,'пр.взв.'!B7:D38,2,FALSE)</f>
        <v>БОГДАНОВ Сергей Александрович</v>
      </c>
      <c r="O35" s="213"/>
      <c r="P35" s="214"/>
      <c r="Q35" s="92"/>
      <c r="R35" s="102"/>
      <c r="S35" s="9"/>
      <c r="T35" s="9"/>
      <c r="U35" s="3"/>
      <c r="V35" s="3"/>
    </row>
    <row r="36" spans="1:22" ht="13.5" thickBot="1">
      <c r="A36" s="69"/>
      <c r="B36" s="71"/>
      <c r="C36" s="71"/>
      <c r="D36" s="219"/>
      <c r="E36" s="92"/>
      <c r="F36" s="92"/>
      <c r="G36" s="92"/>
      <c r="H36" s="92"/>
      <c r="I36" s="77"/>
      <c r="J36" s="75"/>
      <c r="K36" s="77"/>
      <c r="L36" s="77"/>
      <c r="M36" s="77"/>
      <c r="N36" s="215"/>
      <c r="O36" s="216"/>
      <c r="P36" s="217"/>
      <c r="Q36" s="92"/>
      <c r="R36" s="102"/>
      <c r="S36" s="9"/>
      <c r="T36" s="9"/>
      <c r="U36" s="3"/>
      <c r="V36" s="3"/>
    </row>
    <row r="37" spans="1:22" ht="12.75">
      <c r="A37" s="7"/>
      <c r="B37" s="20"/>
      <c r="C37" s="20"/>
      <c r="D37" s="36"/>
      <c r="E37" s="24"/>
      <c r="F37" s="24"/>
      <c r="G37" s="24"/>
      <c r="H37" s="25"/>
      <c r="I37" s="25"/>
      <c r="J37" s="25"/>
      <c r="K37" s="24"/>
      <c r="L37" s="24"/>
      <c r="M37" s="24"/>
      <c r="N37" s="24"/>
      <c r="O37" s="24"/>
      <c r="P37" s="24"/>
      <c r="Q37" s="24"/>
      <c r="R37" s="20"/>
      <c r="S37" s="20"/>
      <c r="T37" s="20"/>
      <c r="U37" s="20"/>
      <c r="V37" s="20"/>
    </row>
    <row r="38" spans="1:22" ht="15.75">
      <c r="A38" s="211" t="str">
        <f>HYPERLINK('[1]реквизиты'!$A$6)</f>
        <v>Гл. судья, судья МК</v>
      </c>
      <c r="B38" s="211"/>
      <c r="C38" s="211"/>
      <c r="E38" s="30"/>
      <c r="F38" s="31"/>
      <c r="J38" s="32" t="str">
        <f>'[1]реквизиты'!$G$7</f>
        <v>Е.А. Борков</v>
      </c>
      <c r="K38" s="4"/>
      <c r="N38" s="26"/>
      <c r="O38" s="33" t="str">
        <f>'[1]реквизиты'!$G$8</f>
        <v>/г. Москва/</v>
      </c>
      <c r="P38" s="26"/>
      <c r="Q38" s="26"/>
      <c r="R38" s="3"/>
      <c r="S38" s="3"/>
      <c r="T38" s="3"/>
      <c r="U38" s="3"/>
      <c r="V38" s="3"/>
    </row>
    <row r="39" spans="1:17" ht="12.75">
      <c r="A39" s="8"/>
      <c r="B39" s="8"/>
      <c r="C39" s="8"/>
      <c r="D39" s="3"/>
      <c r="E39" s="26"/>
      <c r="F39" s="26"/>
      <c r="G39" s="26"/>
      <c r="H39" s="26"/>
      <c r="I39" s="26"/>
      <c r="J39" s="27"/>
      <c r="K39" s="27"/>
      <c r="L39" s="27"/>
      <c r="M39" s="27"/>
      <c r="N39" s="27"/>
      <c r="O39" s="27"/>
      <c r="P39" s="27"/>
      <c r="Q39" s="27"/>
    </row>
    <row r="40" spans="1:16" ht="15.75">
      <c r="A40" s="37" t="str">
        <f>HYPERLINK('[1]реквизиты'!$A$8)</f>
        <v>Гл. секретарь, судья РК</v>
      </c>
      <c r="B40" s="38"/>
      <c r="C40" s="39"/>
      <c r="D40" s="34"/>
      <c r="E40" s="34"/>
      <c r="F40" s="3"/>
      <c r="G40" s="3"/>
      <c r="H40" s="3"/>
      <c r="I40" s="3"/>
      <c r="J40" s="32" t="str">
        <f>HYPERLINK('[1]реквизиты'!$G$9)</f>
        <v>А.А. Зарипов</v>
      </c>
      <c r="K40" s="26"/>
      <c r="L40" s="26"/>
      <c r="M40" s="26"/>
      <c r="O40" s="33" t="str">
        <f>'[1]реквизиты'!$G$10</f>
        <v>/г. Казань/</v>
      </c>
      <c r="P40" s="27"/>
    </row>
    <row r="41" spans="4:20" ht="15">
      <c r="D41" s="31"/>
      <c r="E41" s="31"/>
      <c r="F41" s="31"/>
      <c r="G41" s="34"/>
      <c r="H41" s="34"/>
      <c r="I41" s="3"/>
      <c r="J41" s="3"/>
      <c r="K41" s="3"/>
      <c r="L41" s="3"/>
      <c r="M41" s="26"/>
      <c r="N41" s="26"/>
      <c r="O41" s="26"/>
      <c r="P41" s="26"/>
      <c r="Q41" s="3"/>
      <c r="R41" s="4"/>
      <c r="S41" s="27"/>
      <c r="T41" s="27"/>
    </row>
    <row r="42" spans="4:20" ht="15">
      <c r="D42" s="30"/>
      <c r="E42" s="30"/>
      <c r="F42" s="31"/>
      <c r="G42" s="34"/>
      <c r="H42" s="34"/>
      <c r="I42" s="3"/>
      <c r="J42" s="3"/>
      <c r="K42" s="3"/>
      <c r="L42" s="3"/>
      <c r="M42" s="26"/>
      <c r="N42" s="26"/>
      <c r="O42" s="26"/>
      <c r="P42" s="26"/>
      <c r="Q42" s="34"/>
      <c r="R42" s="4"/>
      <c r="S42" s="27"/>
      <c r="T42" s="27"/>
    </row>
    <row r="43" spans="10:20" ht="12.75">
      <c r="J43" s="3"/>
      <c r="K43" s="3"/>
      <c r="L43" s="3"/>
      <c r="M43" s="3"/>
      <c r="N43" s="3"/>
      <c r="O43" s="3"/>
      <c r="P43" s="3"/>
      <c r="Q43" s="3"/>
      <c r="S43" s="27"/>
      <c r="T43" s="27"/>
    </row>
    <row r="44" spans="2:18" ht="15">
      <c r="B44" s="14">
        <f>HYPERLINK('[1]реквизиты'!$A$22)</f>
      </c>
      <c r="C44" s="13"/>
      <c r="D44" s="30"/>
      <c r="E44" s="30"/>
      <c r="F44" s="30"/>
      <c r="G44" s="4"/>
      <c r="H44" s="4"/>
      <c r="M44" s="16">
        <f>HYPERLINK('[1]реквизиты'!$G$23)</f>
      </c>
      <c r="O44" s="27"/>
      <c r="P44" s="27"/>
      <c r="R44" s="4"/>
    </row>
    <row r="45" spans="5:17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T15:T16"/>
    <mergeCell ref="A38:C38"/>
    <mergeCell ref="N35:P36"/>
    <mergeCell ref="D35:D36"/>
    <mergeCell ref="B25:B26"/>
    <mergeCell ref="B27:B28"/>
    <mergeCell ref="B31:B32"/>
    <mergeCell ref="B33:B34"/>
    <mergeCell ref="J25:L26"/>
    <mergeCell ref="S21:S22"/>
    <mergeCell ref="S19:S20"/>
    <mergeCell ref="S17:S18"/>
    <mergeCell ref="S15:S16"/>
    <mergeCell ref="T17:T18"/>
    <mergeCell ref="T13:T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2015-05-15T16:40:48Z</cp:lastPrinted>
  <dcterms:created xsi:type="dcterms:W3CDTF">1996-10-08T23:32:33Z</dcterms:created>
  <dcterms:modified xsi:type="dcterms:W3CDTF">2015-05-17T18:40:41Z</dcterms:modified>
  <cp:category/>
  <cp:version/>
  <cp:contentType/>
  <cp:contentStatus/>
</cp:coreProperties>
</file>