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<sst xmlns="http://schemas.openxmlformats.org/spreadsheetml/2006/main" count="40" uniqueCount="32">
  <si>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</si>
  <si>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</si>
  <si>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</si>
  <si>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</si>
  <si>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</si>
  <si>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</si>
  <si>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</si>
  <si>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</si>
  <si>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</si>
  <si>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</si>
  <si>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</si>
  <si>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</si>
  <si>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</si>
  <si>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</si>
  <si>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</si>
  <si>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</si>
  <si>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</si>
  <si>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</si>
  <si>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</si>
  <si>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</si>
  <si>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</si>
  <si>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</si>
  <si>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</si>
  <si>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</si>
  <si>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ВЛАСОВ Олег Владимирович</t>
  </si>
  <si>
    <t>03.07.1978 мс</t>
  </si>
  <si>
    <t>Кульков ВА</t>
  </si>
  <si>
    <t>ТИТОВ Андрей Александрович</t>
  </si>
  <si>
    <t>06.05.1979 кмс</t>
  </si>
  <si>
    <t>Ивановская, Тейково</t>
  </si>
  <si>
    <t>Кузнецов ВА</t>
  </si>
  <si>
    <t>в.к. св100-М1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</si>
</sst>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58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св100-М1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1</v>
      </c>
      <c r="C8" s="106" t="str">
        <f>VLOOKUP(B8,'пр.взв.'!B7:H22,2,FALSE)</f>
        <v>ВЛАСОВ Олег Владимирович</v>
      </c>
      <c r="D8" s="107" t="str">
        <f>VLOOKUP(B8,'пр.взв.'!B7:H22,3,FALSE)</f>
        <v>03.07.1978 мс</v>
      </c>
      <c r="E8" s="94" t="str">
        <f>VLOOKUP(B8,'пр.взв.'!B7:H22,4,FALSE)</f>
        <v>Нижегородская, Кстово, Самбо-Кстово</v>
      </c>
      <c r="F8" s="77">
        <f>VLOOKUP(B8,'пр.взв.'!B7:H22,5,FALSE)</f>
        <v>0</v>
      </c>
      <c r="G8" s="79">
        <f>VLOOKUP(B8,'пр.взв.'!B7:H22,6,FALSE)</f>
        <v>0</v>
      </c>
      <c r="H8" s="72" t="str">
        <f>VLOOKUP(B8,'пр.взв.'!B7:H22,7,FALSE)</f>
        <v>Кульков ВА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2</v>
      </c>
      <c r="C10" s="100" t="str">
        <f>VLOOKUP(B10,'пр.взв.'!B7:H22,2,FALSE)</f>
        <v>ТИТОВ Андрей Александрович</v>
      </c>
      <c r="D10" s="102" t="str">
        <f>VLOOKUP(B10,'пр.взв.'!B7:H22,3,FALSE)</f>
        <v>06.05.1979 кмс</v>
      </c>
      <c r="E10" s="96" t="str">
        <f>VLOOKUP(B10,'пр.взв.'!B1:H24,4,FALSE)</f>
        <v>Ивановская, Тейково</v>
      </c>
      <c r="F10" s="78">
        <f>VLOOKUP(B10,'пр.взв.'!B7:H22,5,FALSE)</f>
        <v>0</v>
      </c>
      <c r="G10" s="81">
        <f>VLOOKUP(B10,'пр.взв.'!B7:H22,6,FALSE)</f>
        <v>0</v>
      </c>
      <c r="H10" s="74" t="str">
        <f>VLOOKUP(B10,'пр.взв.'!B7:H22,7,FALSE)</f>
        <v>Кузнецов ВА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5" t="s">
        <v>31</v>
      </c>
      <c r="E4" s="125"/>
      <c r="F4" s="125"/>
      <c r="I4" s="11"/>
      <c r="J4" s="11"/>
      <c r="K4" s="11"/>
    </row>
    <row r="5" spans="1:8" ht="12.75" customHeight="1">
      <c r="A5" s="109" t="s">
        <v>4</v>
      </c>
      <c r="B5" s="128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29"/>
      <c r="C6" s="110"/>
      <c r="D6" s="110"/>
      <c r="E6" s="114"/>
      <c r="F6" s="103"/>
      <c r="G6" s="110"/>
      <c r="H6" s="110"/>
    </row>
    <row r="7" spans="1:8" ht="12.75" customHeight="1">
      <c r="A7" s="108"/>
      <c r="B7" s="123">
        <v>1</v>
      </c>
      <c r="C7" s="116" t="s">
        <v>24</v>
      </c>
      <c r="D7" s="117" t="s">
        <v>25</v>
      </c>
      <c r="E7" s="117" t="s">
        <v>23</v>
      </c>
      <c r="F7" s="116"/>
      <c r="G7" s="117"/>
      <c r="H7" s="116" t="s">
        <v>26</v>
      </c>
    </row>
    <row r="8" spans="1:8" ht="12.75">
      <c r="A8" s="108"/>
      <c r="B8" s="123"/>
      <c r="C8" s="116"/>
      <c r="D8" s="117"/>
      <c r="E8" s="117"/>
      <c r="F8" s="116"/>
      <c r="G8" s="117"/>
      <c r="H8" s="116"/>
    </row>
    <row r="9" spans="1:8" ht="12.75" customHeight="1">
      <c r="A9" s="108"/>
      <c r="B9" s="123">
        <v>2</v>
      </c>
      <c r="C9" s="116" t="s">
        <v>27</v>
      </c>
      <c r="D9" s="117" t="s">
        <v>28</v>
      </c>
      <c r="E9" s="118" t="s">
        <v>29</v>
      </c>
      <c r="F9" s="115"/>
      <c r="G9" s="117"/>
      <c r="H9" s="121" t="s">
        <v>30</v>
      </c>
    </row>
    <row r="10" spans="1:8" ht="12.75" customHeight="1">
      <c r="A10" s="108"/>
      <c r="B10" s="123"/>
      <c r="C10" s="116"/>
      <c r="D10" s="117"/>
      <c r="E10" s="118"/>
      <c r="F10" s="115"/>
      <c r="G10" s="117"/>
      <c r="H10" s="122"/>
    </row>
    <row r="11" spans="1:8" ht="12.75" customHeight="1">
      <c r="A11" s="108"/>
      <c r="B11" s="123"/>
      <c r="C11" s="116"/>
      <c r="D11" s="117"/>
      <c r="E11" s="117"/>
      <c r="F11" s="116"/>
      <c r="G11" s="117"/>
      <c r="H11" s="116"/>
    </row>
    <row r="12" spans="1:8" ht="15" customHeight="1">
      <c r="A12" s="108"/>
      <c r="B12" s="123"/>
      <c r="C12" s="116"/>
      <c r="D12" s="117"/>
      <c r="E12" s="130"/>
      <c r="F12" s="116"/>
      <c r="G12" s="117"/>
      <c r="H12" s="116"/>
    </row>
    <row r="13" spans="1:8" ht="12.75" customHeight="1">
      <c r="A13" s="108"/>
      <c r="B13" s="126">
        <v>4</v>
      </c>
      <c r="C13" s="127"/>
      <c r="D13" s="124"/>
      <c r="E13" s="113"/>
      <c r="F13" s="78"/>
      <c r="G13" s="111"/>
      <c r="H13" s="111"/>
    </row>
    <row r="14" spans="1:8" ht="15" customHeight="1">
      <c r="A14" s="108"/>
      <c r="B14" s="126"/>
      <c r="C14" s="127"/>
      <c r="D14" s="124"/>
      <c r="E14" s="114"/>
      <c r="F14" s="78"/>
      <c r="G14" s="111"/>
      <c r="H14" s="111"/>
    </row>
    <row r="15" spans="1:8" ht="15" customHeight="1">
      <c r="A15" s="108"/>
      <c r="B15" s="126">
        <v>5</v>
      </c>
      <c r="C15" s="127"/>
      <c r="D15" s="124"/>
      <c r="E15" s="113"/>
      <c r="F15" s="78"/>
      <c r="G15" s="111"/>
      <c r="H15" s="124"/>
    </row>
    <row r="16" spans="1:8" ht="15.75" customHeight="1">
      <c r="A16" s="108"/>
      <c r="B16" s="126"/>
      <c r="C16" s="127"/>
      <c r="D16" s="124"/>
      <c r="E16" s="114"/>
      <c r="F16" s="78"/>
      <c r="G16" s="111"/>
      <c r="H16" s="124"/>
    </row>
    <row r="17" spans="1:8" ht="12.75" customHeight="1">
      <c r="A17" s="108"/>
      <c r="B17" s="126">
        <v>6</v>
      </c>
      <c r="C17" s="127"/>
      <c r="D17" s="124"/>
      <c r="E17" s="113"/>
      <c r="F17" s="78"/>
      <c r="G17" s="111"/>
      <c r="H17" s="124"/>
    </row>
    <row r="18" spans="1:8" ht="15" customHeight="1">
      <c r="A18" s="108"/>
      <c r="B18" s="126"/>
      <c r="C18" s="127"/>
      <c r="D18" s="124"/>
      <c r="E18" s="114"/>
      <c r="F18" s="78"/>
      <c r="G18" s="111"/>
      <c r="H18" s="124"/>
    </row>
    <row r="19" spans="1:8" ht="12.75" customHeight="1">
      <c r="A19" s="108"/>
      <c r="B19" s="126">
        <v>7</v>
      </c>
      <c r="C19" s="127"/>
      <c r="D19" s="124"/>
      <c r="E19" s="113"/>
      <c r="F19" s="78"/>
      <c r="G19" s="111"/>
      <c r="H19" s="124"/>
    </row>
    <row r="20" spans="1:8" ht="15" customHeight="1">
      <c r="A20" s="108"/>
      <c r="B20" s="126"/>
      <c r="C20" s="127"/>
      <c r="D20" s="124"/>
      <c r="E20" s="114"/>
      <c r="F20" s="78"/>
      <c r="G20" s="111"/>
      <c r="H20" s="124"/>
    </row>
    <row r="21" spans="1:8" ht="12.75" customHeight="1">
      <c r="A21" s="108"/>
      <c r="B21" s="126">
        <v>8</v>
      </c>
      <c r="C21" s="127"/>
      <c r="D21" s="124"/>
      <c r="E21" s="113"/>
      <c r="F21" s="78"/>
      <c r="G21" s="111"/>
      <c r="H21" s="124"/>
    </row>
    <row r="22" spans="1:8" ht="15" customHeight="1">
      <c r="A22" s="108"/>
      <c r="B22" s="126"/>
      <c r="C22" s="127"/>
      <c r="D22" s="124"/>
      <c r="E22" s="114"/>
      <c r="F22" s="78"/>
      <c r="G22" s="111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21"/>
      <c r="B4" s="21"/>
      <c r="C4" s="140" t="str">
        <f>'[2]реквизиты'!$A$3</f>
        <v>14-16 мая 2015г.           г.Дзержинск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50" t="str">
        <f>HYPERLINK('пр.взв.'!D4)</f>
        <v>в.к. св100-М1 кг</v>
      </c>
      <c r="I5" s="151"/>
      <c r="J5" s="151"/>
      <c r="K5" s="151"/>
      <c r="L5" s="151"/>
      <c r="M5" s="151"/>
      <c r="N5" s="152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9" t="s">
        <v>0</v>
      </c>
      <c r="B7" s="139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7">
        <v>1</v>
      </c>
      <c r="B8" s="138" t="str">
        <f>VLOOKUP('пр.хода'!A8,'пр.взв.'!B7:C22,2,FALSE)</f>
        <v>ВЛАСОВ Олег Владимирович</v>
      </c>
      <c r="C8" s="136" t="str">
        <f>VLOOKUP(A8,'пр.взв.'!B7:H22,3,FALSE)</f>
        <v>03.07.1978 мс</v>
      </c>
      <c r="D8" s="136" t="str">
        <f>VLOOKUP(A8,'пр.взв.'!B7:H22,4,FALSE)</f>
        <v>Нижегородская, Кстово, Самбо-Кстово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8" t="str">
        <f>VLOOKUP(U8,'пр.взв.'!B7:F22,2,FALSE)</f>
        <v>ТИТОВ Андрей Александрович</v>
      </c>
      <c r="S8" s="136" t="str">
        <f>VLOOKUP(U8,'пр.взв.'!B7:F22,3,FALSE)</f>
        <v>06.05.1979 кмс</v>
      </c>
      <c r="T8" s="136" t="str">
        <f>VLOOKUP(U8,'пр.взв.'!B7:F22,4,FALSE)</f>
        <v>Ивановская, Тейково</v>
      </c>
      <c r="U8" s="172">
        <v>2</v>
      </c>
    </row>
    <row r="9" spans="1:21" ht="12.75" customHeight="1">
      <c r="A9" s="133"/>
      <c r="B9" s="134"/>
      <c r="C9" s="135"/>
      <c r="D9" s="135"/>
      <c r="E9" s="37">
        <v>1</v>
      </c>
      <c r="F9" s="34"/>
      <c r="G9" s="38"/>
      <c r="H9" s="45">
        <v>1</v>
      </c>
      <c r="I9" s="180" t="str">
        <f>VLOOKUP(H9,'пр.взв.'!B7:F22,2,FALSE)</f>
        <v>ВЛАСОВ Олег Владимирович</v>
      </c>
      <c r="J9" s="181"/>
      <c r="K9" s="181"/>
      <c r="L9" s="181"/>
      <c r="M9" s="182"/>
      <c r="N9" s="34"/>
      <c r="O9" s="34"/>
      <c r="P9" s="34"/>
      <c r="Q9" s="37">
        <v>2</v>
      </c>
      <c r="R9" s="134"/>
      <c r="S9" s="135"/>
      <c r="T9" s="135"/>
      <c r="U9" s="173"/>
    </row>
    <row r="10" spans="1:21" ht="12.75" customHeight="1" thickBot="1">
      <c r="A10" s="131">
        <v>5</v>
      </c>
      <c r="B10" s="160">
        <f>VLOOKUP('пр.хода'!A10,'пр.взв.'!B9:C24,2,FALSE)</f>
        <v>0</v>
      </c>
      <c r="C10" s="154">
        <f>VLOOKUP(A10,'пр.взв.'!B7:H22,3,FALSE)</f>
        <v>0</v>
      </c>
      <c r="D10" s="15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60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72">
        <v>6</v>
      </c>
    </row>
    <row r="11" spans="1:21" ht="12.75" customHeight="1" thickBot="1">
      <c r="A11" s="133"/>
      <c r="B11" s="159"/>
      <c r="C11" s="155"/>
      <c r="D11" s="15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59"/>
      <c r="S11" s="155"/>
      <c r="T11" s="155"/>
      <c r="U11" s="173"/>
    </row>
    <row r="12" spans="1:21" ht="12.75" customHeight="1" thickBot="1">
      <c r="A12" s="137">
        <v>3</v>
      </c>
      <c r="B12" s="158" t="e">
        <f>VLOOKUP('пр.хода'!A12,'пр.взв.'!B11:C26,2,FALSE)</f>
        <v>#N/A</v>
      </c>
      <c r="C12" s="168" t="e">
        <f>VLOOKUP(A12,'пр.взв.'!B7:H22,3,FALSE)</f>
        <v>#N/A</v>
      </c>
      <c r="D12" s="168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8">
        <f>VLOOKUP(U12,'пр.взв.'!B11:F26,2,FALSE)</f>
        <v>0</v>
      </c>
      <c r="S12" s="168">
        <f>VLOOKUP(U12,'пр.взв.'!B11:F26,3,FALSE)</f>
        <v>0</v>
      </c>
      <c r="T12" s="168">
        <f>VLOOKUP(U12,'пр.взв.'!B11:F26,4,FALSE)</f>
        <v>0</v>
      </c>
      <c r="U12" s="174">
        <v>4</v>
      </c>
    </row>
    <row r="13" spans="1:21" ht="12.75" customHeight="1" thickBot="1">
      <c r="A13" s="133"/>
      <c r="B13" s="159"/>
      <c r="C13" s="155"/>
      <c r="D13" s="155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9"/>
      <c r="S13" s="155"/>
      <c r="T13" s="155"/>
      <c r="U13" s="173"/>
    </row>
    <row r="14" spans="1:21" ht="12.75" customHeight="1" thickBot="1">
      <c r="A14" s="131">
        <v>7</v>
      </c>
      <c r="B14" s="160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4"/>
      <c r="G14" s="38"/>
      <c r="H14" s="45">
        <v>2</v>
      </c>
      <c r="I14" s="162" t="str">
        <f>VLOOKUP(H14,'пр.взв.'!B5:F27,2,FALSE)</f>
        <v>ТИТОВ Андрей Александрович</v>
      </c>
      <c r="J14" s="163"/>
      <c r="K14" s="163"/>
      <c r="L14" s="163"/>
      <c r="M14" s="164"/>
      <c r="N14" s="34"/>
      <c r="O14" s="34"/>
      <c r="P14" s="34"/>
      <c r="Q14" s="18"/>
      <c r="R14" s="160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72">
        <v>8</v>
      </c>
    </row>
    <row r="15" spans="1:21" ht="12.75" customHeight="1" thickBot="1">
      <c r="A15" s="132"/>
      <c r="B15" s="161"/>
      <c r="C15" s="178"/>
      <c r="D15" s="178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61"/>
      <c r="S15" s="178"/>
      <c r="T15" s="17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1" t="e">
        <f>VLOOKUP(U21,'пр.взв.'!B7:F22,2,FALSE)</f>
        <v>#N/A</v>
      </c>
      <c r="T21" s="142"/>
      <c r="U21" s="58">
        <v>0</v>
      </c>
    </row>
    <row r="22" spans="1:21" ht="12.75" customHeight="1">
      <c r="A22" s="47"/>
      <c r="B22" s="154"/>
      <c r="C22" s="49">
        <v>0</v>
      </c>
      <c r="D22" s="50"/>
      <c r="E22" s="48"/>
      <c r="Q22" s="48"/>
      <c r="R22" s="59">
        <v>0</v>
      </c>
      <c r="S22" s="143"/>
      <c r="T22" s="144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5" t="e">
        <f>VLOOKUP(U23,'пр.взв.'!B7:F22,2,FALSE)</f>
        <v>#N/A</v>
      </c>
      <c r="T23" s="146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47"/>
      <c r="T24" s="148"/>
      <c r="U24" s="58"/>
    </row>
    <row r="25" spans="1:21" ht="12.75">
      <c r="A25" s="48"/>
      <c r="B25" s="48"/>
      <c r="C25" s="53"/>
      <c r="D25" s="52"/>
      <c r="E25" s="54">
        <v>0</v>
      </c>
      <c r="F25" s="187" t="e">
        <f>VLOOKUP(E25,'пр.взв.'!B7:D22,2,FALSE)</f>
        <v>#N/A</v>
      </c>
      <c r="G25" s="187"/>
      <c r="H25" s="187"/>
      <c r="I25" s="188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6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2015-05-15T12:21:36Z</cp:lastPrinted>
  <dcterms:created xsi:type="dcterms:W3CDTF">1996-10-08T23:32:33Z</dcterms:created>
  <dcterms:modified xsi:type="dcterms:W3CDTF">2015-05-17T18:45:16Z</dcterms:modified>
  <cp:category/>
  <cp:version/>
  <cp:contentType/>
  <cp:contentStatus/>
</cp:coreProperties>
</file>