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<sst xmlns="http://schemas.openxmlformats.org/spreadsheetml/2006/main" count="178" uniqueCount="88">
  <si>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</si>
  <si>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</si>
  <si>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</si>
  <si>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</si>
  <si>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</si>
  <si>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</si>
  <si>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</si>
  <si>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</si>
  <si>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</si>
  <si>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</si>
  <si>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</si>
  <si>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</si>
  <si>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</si>
  <si>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</si>
  <si>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</si>
  <si>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</si>
  <si>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</si>
  <si>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</si>
  <si>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</si>
  <si>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</si>
  <si>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</si>
  <si>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</si>
  <si>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</si>
  <si>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</si>
  <si>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</si>
  <si>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</si>
  <si>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</si>
  <si>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</si>
  <si>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</si>
  <si>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</si>
  <si>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</si>
  <si>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</si>
  <si>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</si>
  <si>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</si>
  <si>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</si>
  <si>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</si>
  <si>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</si>
  <si>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</si>
  <si>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</si>
  <si>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</si>
  <si>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</si>
  <si>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</si>
  <si>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</si>
  <si>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</si>
  <si>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Карагодин Илья Александрович</t>
  </si>
  <si>
    <t>11.08.2001, 1ю</t>
  </si>
  <si>
    <t>г.Балашов Саратовская обл. ПФО</t>
  </si>
  <si>
    <t>Антипов С.В.</t>
  </si>
  <si>
    <t>2002,2ю</t>
  </si>
  <si>
    <t>ГБОУ ЦО "Самбо-70" г.Москва</t>
  </si>
  <si>
    <t>все док-ты на взвеш.</t>
  </si>
  <si>
    <t>Богомолов В.А., Мартынов И.В.</t>
  </si>
  <si>
    <t>Егиян Аркадий Анзорович</t>
  </si>
  <si>
    <t>11.06.2001, 1ю</t>
  </si>
  <si>
    <t>Кабанов Д.Б., Богатырев Д.В.</t>
  </si>
  <si>
    <t>Сыров Сергей Дмитриевич</t>
  </si>
  <si>
    <t>12.03.2002, 1ю</t>
  </si>
  <si>
    <t>г.Энгельс, Саратовская обл., ПФО</t>
  </si>
  <si>
    <t>Никитин А.П.</t>
  </si>
  <si>
    <t>Жабин Денис Дмитриевич</t>
  </si>
  <si>
    <t>13.03.2001, 1ю</t>
  </si>
  <si>
    <t>Савкин А.В., Соломатин А.В., Соломатин С.В.</t>
  </si>
  <si>
    <t>Лощилов Сергей Михайлович</t>
  </si>
  <si>
    <t>29.01.2001, 1р</t>
  </si>
  <si>
    <t>г.Ковров  Владимирская обл., ЦФО</t>
  </si>
  <si>
    <t>Нехорошко М.В.</t>
  </si>
  <si>
    <t>В.к. св.71 кг.</t>
  </si>
  <si>
    <t>Новиков Илья Вячеславович</t>
  </si>
  <si>
    <t>подгруппа А</t>
  </si>
  <si>
    <t>подгруппа Б</t>
  </si>
  <si>
    <t>св</t>
  </si>
  <si>
    <t>свободен</t>
  </si>
  <si>
    <t>0,15</t>
  </si>
  <si>
    <t>1,28</t>
  </si>
  <si>
    <t>1,29</t>
  </si>
  <si>
    <t>х</t>
  </si>
  <si>
    <t xml:space="preserve"> КРУГ 3</t>
  </si>
  <si>
    <t>0,37</t>
  </si>
  <si>
    <t>1,41</t>
  </si>
  <si>
    <t>А1</t>
  </si>
  <si>
    <t>А2</t>
  </si>
  <si>
    <t>2,08</t>
  </si>
  <si>
    <t>Б1</t>
  </si>
  <si>
    <t>Б2</t>
  </si>
  <si>
    <t>снят врачом</t>
  </si>
  <si>
    <t>2,15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</si>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</sst>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0" xfId="42" applyFont="1" applyAlignment="1" applyProtection="1">
      <alignment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5" fillId="33" borderId="23" xfId="42" applyFont="1" applyFill="1" applyBorder="1" applyAlignment="1" applyProtection="1">
      <alignment horizontal="center" vertical="center" wrapText="1"/>
      <protection/>
    </xf>
    <xf numFmtId="0" fontId="25" fillId="33" borderId="24" xfId="42" applyFont="1" applyFill="1" applyBorder="1" applyAlignment="1" applyProtection="1">
      <alignment horizontal="center" vertical="center" wrapText="1"/>
      <protection/>
    </xf>
    <xf numFmtId="0" fontId="25" fillId="33" borderId="25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3" xfId="42" applyFont="1" applyFill="1" applyBorder="1" applyAlignment="1" applyProtection="1">
      <alignment horizontal="center" vertical="center"/>
      <protection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9" fillId="35" borderId="26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3" fillId="35" borderId="52" xfId="0" applyFont="1" applyFill="1" applyBorder="1" applyAlignment="1">
      <alignment horizontal="center" vertical="center" textRotation="90" wrapText="1"/>
    </xf>
    <xf numFmtId="0" fontId="23" fillId="35" borderId="7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7" xfId="0" applyFont="1" applyFill="1" applyBorder="1" applyAlignment="1">
      <alignment horizontal="center" vertical="center" wrapText="1"/>
    </xf>
    <xf numFmtId="0" fontId="13" fillId="37" borderId="78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11" fillId="0" borderId="82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20" fillId="0" borderId="24" xfId="42" applyNumberFormat="1" applyFont="1" applyFill="1" applyBorder="1" applyAlignment="1" applyProtection="1">
      <alignment horizontal="center" vertical="center" wrapText="1"/>
      <protection/>
    </xf>
    <xf numFmtId="0" fontId="20" fillId="0" borderId="25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76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11" fillId="0" borderId="8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2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7" t="str">
        <f>HYPERLINK('[2]реквизиты'!$A$2)</f>
        <v>Наименование соревнования</v>
      </c>
      <c r="B1" s="78"/>
      <c r="C1" s="78"/>
      <c r="D1" s="78"/>
      <c r="E1" s="78"/>
      <c r="F1" s="78"/>
      <c r="G1" s="78"/>
      <c r="H1" s="79"/>
    </row>
    <row r="2" spans="1:8" ht="17.25" customHeight="1">
      <c r="A2" s="80" t="str">
        <f>HYPERLINK('[2]реквизиты'!$A$3)</f>
        <v>дата и место проведения</v>
      </c>
      <c r="B2" s="80"/>
      <c r="C2" s="80"/>
      <c r="D2" s="80"/>
      <c r="E2" s="80"/>
      <c r="F2" s="80"/>
      <c r="G2" s="80"/>
      <c r="H2" s="80"/>
    </row>
    <row r="3" spans="1:8" ht="18.75" thickBot="1">
      <c r="A3" s="81" t="s">
        <v>38</v>
      </c>
      <c r="B3" s="81"/>
      <c r="C3" s="81"/>
      <c r="D3" s="81"/>
      <c r="E3" s="81"/>
      <c r="F3" s="81"/>
      <c r="G3" s="81"/>
      <c r="H3" s="81"/>
    </row>
    <row r="4" spans="2:8" ht="18.75" thickBot="1">
      <c r="B4" s="49"/>
      <c r="C4" s="50"/>
      <c r="D4" s="82" t="str">
        <f>HYPERLINK('[3]пр.взв.'!F3)</f>
        <v>в.к.   кг</v>
      </c>
      <c r="E4" s="83"/>
      <c r="F4" s="84"/>
      <c r="G4" s="50"/>
      <c r="H4" s="50"/>
    </row>
    <row r="5" spans="1:8" ht="12" customHeight="1" thickBot="1">
      <c r="A5" s="50"/>
      <c r="B5" s="50"/>
      <c r="C5" s="50"/>
      <c r="D5" s="50"/>
      <c r="E5" s="50"/>
      <c r="F5" s="50"/>
      <c r="G5" s="50"/>
      <c r="H5" s="50"/>
    </row>
    <row r="6" spans="1:10" ht="18">
      <c r="A6" s="85" t="s">
        <v>39</v>
      </c>
      <c r="B6" s="75" t="e">
        <f>VLOOKUP(J6,'пр.взв'!B7:G18,2,FALSE)</f>
        <v>#N/A</v>
      </c>
      <c r="C6" s="75"/>
      <c r="D6" s="75"/>
      <c r="E6" s="75"/>
      <c r="F6" s="75"/>
      <c r="G6" s="75"/>
      <c r="H6" s="91" t="e">
        <f>VLOOKUP(J6,'пр.взв'!B7:G18,2,FALSE)</f>
        <v>#N/A</v>
      </c>
      <c r="I6" s="50"/>
      <c r="J6" s="51">
        <v>0</v>
      </c>
    </row>
    <row r="7" spans="1:10" ht="18">
      <c r="A7" s="86"/>
      <c r="B7" s="76"/>
      <c r="C7" s="76"/>
      <c r="D7" s="76"/>
      <c r="E7" s="76"/>
      <c r="F7" s="76"/>
      <c r="G7" s="76"/>
      <c r="H7" s="72"/>
      <c r="I7" s="50"/>
      <c r="J7" s="51"/>
    </row>
    <row r="8" spans="1:10" ht="18">
      <c r="A8" s="86"/>
      <c r="B8" s="71" t="e">
        <f>VLOOKUP(J6,'пр.взв'!B7:G18,2,FALSE)</f>
        <v>#N/A</v>
      </c>
      <c r="C8" s="71"/>
      <c r="D8" s="71"/>
      <c r="E8" s="71"/>
      <c r="F8" s="71"/>
      <c r="G8" s="71"/>
      <c r="H8" s="72"/>
      <c r="I8" s="50"/>
      <c r="J8" s="51"/>
    </row>
    <row r="9" spans="1:10" ht="18.75" thickBot="1">
      <c r="A9" s="87"/>
      <c r="B9" s="73"/>
      <c r="C9" s="73"/>
      <c r="D9" s="73"/>
      <c r="E9" s="73"/>
      <c r="F9" s="73"/>
      <c r="G9" s="73"/>
      <c r="H9" s="74"/>
      <c r="I9" s="50"/>
      <c r="J9" s="51"/>
    </row>
    <row r="10" spans="1:10" ht="18.75" thickBot="1">
      <c r="A10" s="50"/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8" customHeight="1">
      <c r="A11" s="95" t="s">
        <v>40</v>
      </c>
      <c r="B11" s="75" t="e">
        <f>VLOOKUP(J11,'пр.взв'!B2:G18,2,FALSE)</f>
        <v>#N/A</v>
      </c>
      <c r="C11" s="75"/>
      <c r="D11" s="75"/>
      <c r="E11" s="75"/>
      <c r="F11" s="75"/>
      <c r="G11" s="75"/>
      <c r="H11" s="91" t="e">
        <f>VLOOKUP(J11,'пр.взв'!B2:G18,2,FALSE)</f>
        <v>#N/A</v>
      </c>
      <c r="I11" s="50"/>
      <c r="J11" s="51">
        <v>0</v>
      </c>
    </row>
    <row r="12" spans="1:10" ht="18" customHeight="1">
      <c r="A12" s="96"/>
      <c r="B12" s="76"/>
      <c r="C12" s="76"/>
      <c r="D12" s="76"/>
      <c r="E12" s="76"/>
      <c r="F12" s="76"/>
      <c r="G12" s="76"/>
      <c r="H12" s="72"/>
      <c r="I12" s="50"/>
      <c r="J12" s="51"/>
    </row>
    <row r="13" spans="1:10" ht="18">
      <c r="A13" s="96"/>
      <c r="B13" s="71" t="e">
        <f>VLOOKUP(J11,'пр.взв'!B2:G18,2,FALSE)</f>
        <v>#N/A</v>
      </c>
      <c r="C13" s="71"/>
      <c r="D13" s="71"/>
      <c r="E13" s="71"/>
      <c r="F13" s="71"/>
      <c r="G13" s="71"/>
      <c r="H13" s="72"/>
      <c r="I13" s="50"/>
      <c r="J13" s="51"/>
    </row>
    <row r="14" spans="1:10" ht="18.75" thickBot="1">
      <c r="A14" s="97"/>
      <c r="B14" s="73"/>
      <c r="C14" s="73"/>
      <c r="D14" s="73"/>
      <c r="E14" s="73"/>
      <c r="F14" s="73"/>
      <c r="G14" s="73"/>
      <c r="H14" s="74"/>
      <c r="I14" s="50"/>
      <c r="J14" s="51"/>
    </row>
    <row r="15" spans="1:10" ht="18.75" thickBot="1">
      <c r="A15" s="50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8" customHeight="1">
      <c r="A16" s="88" t="s">
        <v>41</v>
      </c>
      <c r="B16" s="75" t="e">
        <f>VLOOKUP(J16,'пр.взв'!B1:G18,2,FALSE)</f>
        <v>#N/A</v>
      </c>
      <c r="C16" s="75"/>
      <c r="D16" s="75"/>
      <c r="E16" s="75"/>
      <c r="F16" s="75"/>
      <c r="G16" s="75"/>
      <c r="H16" s="91" t="e">
        <f>VLOOKUP(J16,'пр.взв'!B1:G18,2,FALSE)</f>
        <v>#N/A</v>
      </c>
      <c r="I16" s="50"/>
      <c r="J16" s="51">
        <v>0</v>
      </c>
    </row>
    <row r="17" spans="1:10" ht="18" customHeight="1">
      <c r="A17" s="89"/>
      <c r="B17" s="76"/>
      <c r="C17" s="76"/>
      <c r="D17" s="76"/>
      <c r="E17" s="76"/>
      <c r="F17" s="76"/>
      <c r="G17" s="76"/>
      <c r="H17" s="72"/>
      <c r="I17" s="50"/>
      <c r="J17" s="51"/>
    </row>
    <row r="18" spans="1:10" ht="18">
      <c r="A18" s="89"/>
      <c r="B18" s="71" t="e">
        <f>VLOOKUP(J16,'пр.взв'!B1:G18,2,FALSE)</f>
        <v>#N/A</v>
      </c>
      <c r="C18" s="71"/>
      <c r="D18" s="71"/>
      <c r="E18" s="71"/>
      <c r="F18" s="71"/>
      <c r="G18" s="71"/>
      <c r="H18" s="72"/>
      <c r="I18" s="50"/>
      <c r="J18" s="51"/>
    </row>
    <row r="19" spans="1:10" ht="18.75" thickBot="1">
      <c r="A19" s="90"/>
      <c r="B19" s="73"/>
      <c r="C19" s="73"/>
      <c r="D19" s="73"/>
      <c r="E19" s="73"/>
      <c r="F19" s="73"/>
      <c r="G19" s="73"/>
      <c r="H19" s="74"/>
      <c r="I19" s="50"/>
      <c r="J19" s="51"/>
    </row>
    <row r="20" spans="1:10" ht="18.75" thickBot="1">
      <c r="A20" s="50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8" customHeight="1">
      <c r="A21" s="88" t="s">
        <v>41</v>
      </c>
      <c r="B21" s="75" t="e">
        <f>VLOOKUP(J21,'пр.взв'!B2:G19,2,FALSE)</f>
        <v>#N/A</v>
      </c>
      <c r="C21" s="75"/>
      <c r="D21" s="75"/>
      <c r="E21" s="75"/>
      <c r="F21" s="75"/>
      <c r="G21" s="75"/>
      <c r="H21" s="91" t="e">
        <f>VLOOKUP(J21,'пр.взв'!B2:G19,2,FALSE)</f>
        <v>#N/A</v>
      </c>
      <c r="I21" s="50"/>
      <c r="J21" s="51">
        <v>0</v>
      </c>
    </row>
    <row r="22" spans="1:10" ht="18" customHeight="1">
      <c r="A22" s="89"/>
      <c r="B22" s="76"/>
      <c r="C22" s="76"/>
      <c r="D22" s="76"/>
      <c r="E22" s="76"/>
      <c r="F22" s="76"/>
      <c r="G22" s="76"/>
      <c r="H22" s="72"/>
      <c r="I22" s="50"/>
      <c r="J22" s="51"/>
    </row>
    <row r="23" spans="1:9" ht="18">
      <c r="A23" s="89"/>
      <c r="B23" s="71" t="e">
        <f>VLOOKUP(J21,'пр.взв'!B2:G19,2,FALSE)</f>
        <v>#N/A</v>
      </c>
      <c r="C23" s="71"/>
      <c r="D23" s="71"/>
      <c r="E23" s="71"/>
      <c r="F23" s="71"/>
      <c r="G23" s="71"/>
      <c r="H23" s="72"/>
      <c r="I23" s="50"/>
    </row>
    <row r="24" spans="1:9" ht="18.75" thickBot="1">
      <c r="A24" s="90"/>
      <c r="B24" s="73"/>
      <c r="C24" s="73"/>
      <c r="D24" s="73"/>
      <c r="E24" s="73"/>
      <c r="F24" s="73"/>
      <c r="G24" s="73"/>
      <c r="H24" s="74"/>
      <c r="I24" s="50"/>
    </row>
    <row r="25" spans="1:8" ht="18">
      <c r="A25" s="50"/>
      <c r="B25" s="50"/>
      <c r="C25" s="50"/>
      <c r="D25" s="50"/>
      <c r="E25" s="50"/>
      <c r="F25" s="50"/>
      <c r="G25" s="50"/>
      <c r="H25" s="50"/>
    </row>
    <row r="26" spans="1:8" ht="18">
      <c r="A26" s="50" t="s">
        <v>42</v>
      </c>
      <c r="B26" s="50"/>
      <c r="C26" s="50"/>
      <c r="D26" s="50"/>
      <c r="E26" s="50"/>
      <c r="F26" s="50"/>
      <c r="G26" s="50"/>
      <c r="H26" s="50"/>
    </row>
    <row r="27" ht="13.5" thickBot="1"/>
    <row r="28" spans="1:10" ht="12.75">
      <c r="A28" s="92" t="e">
        <f>VLOOKUP(J28,'пр.взв'!B7:G34,6,FALSE)</f>
        <v>#N/A</v>
      </c>
      <c r="B28" s="93"/>
      <c r="C28" s="93"/>
      <c r="D28" s="93"/>
      <c r="E28" s="93"/>
      <c r="F28" s="93"/>
      <c r="G28" s="93"/>
      <c r="H28" s="91"/>
      <c r="J28">
        <v>0</v>
      </c>
    </row>
    <row r="29" spans="1:8" ht="13.5" thickBot="1">
      <c r="A29" s="94"/>
      <c r="B29" s="73"/>
      <c r="C29" s="73"/>
      <c r="D29" s="73"/>
      <c r="E29" s="73"/>
      <c r="F29" s="73"/>
      <c r="G29" s="73"/>
      <c r="H29" s="74"/>
    </row>
    <row r="32" spans="1:8" ht="18">
      <c r="A32" s="50" t="s">
        <v>43</v>
      </c>
      <c r="B32" s="50"/>
      <c r="C32" s="50"/>
      <c r="D32" s="50"/>
      <c r="E32" s="50"/>
      <c r="F32" s="50"/>
      <c r="G32" s="50"/>
      <c r="H32" s="50"/>
    </row>
    <row r="33" spans="1:8" ht="18">
      <c r="A33" s="50"/>
      <c r="B33" s="50"/>
      <c r="C33" s="50"/>
      <c r="D33" s="50"/>
      <c r="E33" s="50"/>
      <c r="F33" s="50"/>
      <c r="G33" s="50"/>
      <c r="H33" s="50"/>
    </row>
    <row r="34" spans="1:8" ht="18">
      <c r="A34" s="50"/>
      <c r="B34" s="50"/>
      <c r="C34" s="50"/>
      <c r="D34" s="50"/>
      <c r="E34" s="50"/>
      <c r="F34" s="50"/>
      <c r="G34" s="50"/>
      <c r="H34" s="50"/>
    </row>
    <row r="35" spans="1:8" ht="18">
      <c r="A35" s="52"/>
      <c r="B35" s="52"/>
      <c r="C35" s="52"/>
      <c r="D35" s="52"/>
      <c r="E35" s="52"/>
      <c r="F35" s="52"/>
      <c r="G35" s="52"/>
      <c r="H35" s="52"/>
    </row>
    <row r="36" spans="1:8" ht="18">
      <c r="A36" s="53"/>
      <c r="B36" s="53"/>
      <c r="C36" s="53"/>
      <c r="D36" s="53"/>
      <c r="E36" s="53"/>
      <c r="F36" s="53"/>
      <c r="G36" s="53"/>
      <c r="H36" s="53"/>
    </row>
    <row r="37" spans="1:8" ht="18">
      <c r="A37" s="52"/>
      <c r="B37" s="52"/>
      <c r="C37" s="52"/>
      <c r="D37" s="52"/>
      <c r="E37" s="52"/>
      <c r="F37" s="52"/>
      <c r="G37" s="52"/>
      <c r="H37" s="52"/>
    </row>
    <row r="38" spans="1:8" ht="18">
      <c r="A38" s="54"/>
      <c r="B38" s="54"/>
      <c r="C38" s="54"/>
      <c r="D38" s="54"/>
      <c r="E38" s="54"/>
      <c r="F38" s="54"/>
      <c r="G38" s="54"/>
      <c r="H38" s="54"/>
    </row>
    <row r="39" spans="1:8" ht="18">
      <c r="A39" s="52"/>
      <c r="B39" s="52"/>
      <c r="C39" s="52"/>
      <c r="D39" s="52"/>
      <c r="E39" s="52"/>
      <c r="F39" s="52"/>
      <c r="G39" s="52"/>
      <c r="H39" s="52"/>
    </row>
    <row r="40" spans="1:8" ht="18">
      <c r="A40" s="54"/>
      <c r="B40" s="54"/>
      <c r="C40" s="54"/>
      <c r="D40" s="54"/>
      <c r="E40" s="54"/>
      <c r="F40" s="54"/>
      <c r="G40" s="54"/>
      <c r="H40" s="54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6" t="s">
        <v>17</v>
      </c>
      <c r="C1" s="136"/>
      <c r="D1" s="136"/>
      <c r="E1" s="136"/>
      <c r="F1" s="136"/>
      <c r="G1" s="136"/>
      <c r="H1" s="136"/>
      <c r="I1" s="136"/>
      <c r="K1" s="117" t="s">
        <v>17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1"/>
      <c r="B2" s="13"/>
      <c r="C2" s="13" t="s">
        <v>76</v>
      </c>
      <c r="D2" s="13"/>
      <c r="E2" s="68" t="s">
        <v>68</v>
      </c>
      <c r="F2" s="33" t="str">
        <f>HYPERLINK('пр.взв'!D4)</f>
        <v>В.к. св.71 кг.</v>
      </c>
      <c r="G2" s="13"/>
      <c r="H2" s="13"/>
      <c r="I2" s="13"/>
      <c r="K2" s="1"/>
      <c r="L2" s="1" t="s">
        <v>76</v>
      </c>
      <c r="M2" s="1"/>
      <c r="N2" s="69" t="s">
        <v>69</v>
      </c>
      <c r="O2" s="33" t="str">
        <f>HYPERLINK('пр.взв'!D4)</f>
        <v>В.к. св.71 кг.</v>
      </c>
      <c r="P2" s="1"/>
      <c r="Q2" s="1"/>
      <c r="R2" s="1"/>
    </row>
    <row r="3" spans="1:18" ht="12.75">
      <c r="A3" s="128"/>
      <c r="B3" s="137" t="s">
        <v>5</v>
      </c>
      <c r="C3" s="130" t="s">
        <v>2</v>
      </c>
      <c r="D3" s="132" t="s">
        <v>18</v>
      </c>
      <c r="E3" s="130" t="s">
        <v>19</v>
      </c>
      <c r="F3" s="130" t="s">
        <v>20</v>
      </c>
      <c r="G3" s="132" t="s">
        <v>21</v>
      </c>
      <c r="H3" s="130" t="s">
        <v>22</v>
      </c>
      <c r="I3" s="134" t="s">
        <v>23</v>
      </c>
      <c r="K3" s="118" t="s">
        <v>5</v>
      </c>
      <c r="L3" s="120" t="s">
        <v>2</v>
      </c>
      <c r="M3" s="122" t="s">
        <v>18</v>
      </c>
      <c r="N3" s="120" t="s">
        <v>19</v>
      </c>
      <c r="O3" s="120" t="s">
        <v>20</v>
      </c>
      <c r="P3" s="122" t="s">
        <v>21</v>
      </c>
      <c r="Q3" s="120" t="s">
        <v>22</v>
      </c>
      <c r="R3" s="124" t="s">
        <v>23</v>
      </c>
    </row>
    <row r="4" spans="1:18" ht="13.5" thickBot="1">
      <c r="A4" s="128"/>
      <c r="B4" s="138"/>
      <c r="C4" s="131"/>
      <c r="D4" s="133"/>
      <c r="E4" s="131"/>
      <c r="F4" s="131"/>
      <c r="G4" s="133"/>
      <c r="H4" s="131"/>
      <c r="I4" s="135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128"/>
      <c r="B5" s="115">
        <v>2</v>
      </c>
      <c r="C5" s="116" t="str">
        <f>VLOOKUP(B5,'пр.взв'!B7:E18,2,FALSE)</f>
        <v>Карагодин Илья Александрович</v>
      </c>
      <c r="D5" s="129" t="str">
        <f>VLOOKUP(B5,'пр.взв'!B7:F18,3,FALSE)</f>
        <v>11.08.2001, 1ю</v>
      </c>
      <c r="E5" s="129" t="str">
        <f>VLOOKUP(B5,'пр.взв'!B5:G18,4,FALSE)</f>
        <v>г.Балашов Саратовская обл. ПФО</v>
      </c>
      <c r="F5" s="112"/>
      <c r="G5" s="112"/>
      <c r="H5" s="113"/>
      <c r="I5" s="114"/>
      <c r="K5" s="115">
        <v>5</v>
      </c>
      <c r="L5" s="116" t="str">
        <f>VLOOKUP(K5,'пр.взв'!B7:E18,2,FALSE)</f>
        <v>Жабин Денис Дмитриевич</v>
      </c>
      <c r="M5" s="116" t="str">
        <f>VLOOKUP(K5,'пр.взв'!B7:G18,3,FALSE)</f>
        <v>13.03.2001, 1ю</v>
      </c>
      <c r="N5" s="116" t="str">
        <f>VLOOKUP(K5,'пр.взв'!B7:G18,4,FALSE)</f>
        <v>ГБОУ ЦО "Самбо-70" г.Москва</v>
      </c>
      <c r="O5" s="112"/>
      <c r="P5" s="112"/>
      <c r="Q5" s="113"/>
      <c r="R5" s="114"/>
    </row>
    <row r="6" spans="1:18" ht="12.75">
      <c r="A6" s="128"/>
      <c r="B6" s="106"/>
      <c r="C6" s="110"/>
      <c r="D6" s="126"/>
      <c r="E6" s="126"/>
      <c r="F6" s="100"/>
      <c r="G6" s="100"/>
      <c r="H6" s="102"/>
      <c r="I6" s="104"/>
      <c r="K6" s="106"/>
      <c r="L6" s="110"/>
      <c r="M6" s="110"/>
      <c r="N6" s="110"/>
      <c r="O6" s="100"/>
      <c r="P6" s="100"/>
      <c r="Q6" s="102"/>
      <c r="R6" s="104"/>
    </row>
    <row r="7" spans="1:18" ht="12.75">
      <c r="A7" s="128"/>
      <c r="B7" s="106">
        <v>3</v>
      </c>
      <c r="C7" s="108" t="str">
        <f>VLOOKUP(B7,'пр.взв'!B7:G18,2,FALSE)</f>
        <v>Егиян Аркадий Анзорович</v>
      </c>
      <c r="D7" s="126" t="str">
        <f>VLOOKUP(B7,'пр.взв'!B7:G18,3,FALSE)</f>
        <v>11.06.2001, 1ю</v>
      </c>
      <c r="E7" s="126" t="str">
        <f>VLOOKUP(B7,'пр.взв'!B7:G18,4,FALSE)</f>
        <v>ГБОУ ЦО "Самбо-70" г.Москва</v>
      </c>
      <c r="F7" s="100"/>
      <c r="G7" s="100"/>
      <c r="H7" s="102"/>
      <c r="I7" s="104"/>
      <c r="K7" s="106">
        <v>6</v>
      </c>
      <c r="L7" s="108" t="str">
        <f>VLOOKUP(K7,'пр.взв'!B7:E18,2,FALSE)</f>
        <v>Лощилов Сергей Михайлович</v>
      </c>
      <c r="M7" s="108" t="str">
        <f>VLOOKUP(K7,'пр.взв'!B7:G18,3,FALSE)</f>
        <v>29.01.2001, 1р</v>
      </c>
      <c r="N7" s="108" t="str">
        <f>VLOOKUP(K7,'пр.взв'!B7:G18,4,FALSE)</f>
        <v>г.Ковров  Владимирская обл., ЦФО</v>
      </c>
      <c r="O7" s="100"/>
      <c r="P7" s="100"/>
      <c r="Q7" s="102"/>
      <c r="R7" s="104"/>
    </row>
    <row r="8" spans="1:18" ht="13.5" thickBot="1">
      <c r="A8" s="128"/>
      <c r="B8" s="107"/>
      <c r="C8" s="109"/>
      <c r="D8" s="127"/>
      <c r="E8" s="127"/>
      <c r="F8" s="101"/>
      <c r="G8" s="101"/>
      <c r="H8" s="103"/>
      <c r="I8" s="105"/>
      <c r="K8" s="107"/>
      <c r="L8" s="110"/>
      <c r="M8" s="110"/>
      <c r="N8" s="110"/>
      <c r="O8" s="101"/>
      <c r="P8" s="101"/>
      <c r="Q8" s="103"/>
      <c r="R8" s="105"/>
    </row>
    <row r="9" spans="1:18" ht="12.75">
      <c r="A9" s="128"/>
      <c r="B9" s="115">
        <v>1</v>
      </c>
      <c r="C9" s="116" t="str">
        <f>VLOOKUP(B9,'пр.взв'!B7:E794,2,FALSE)</f>
        <v>Новиков Илья Вячеславович</v>
      </c>
      <c r="D9" s="129" t="str">
        <f>VLOOKUP(B9,'пр.взв'!B7:F18,3,FALSE)</f>
        <v>2002,2ю</v>
      </c>
      <c r="E9" s="129" t="str">
        <f>VLOOKUP(B9,'пр.взв'!B7:G18,4,FALSE)</f>
        <v>ГБОУ ЦО "Самбо-70" г.Москва</v>
      </c>
      <c r="F9" s="112" t="s">
        <v>71</v>
      </c>
      <c r="G9" s="112"/>
      <c r="H9" s="113"/>
      <c r="I9" s="114"/>
      <c r="K9" s="115"/>
      <c r="L9" s="116" t="e">
        <f>VLOOKUP(K9,'пр.взв'!B7:E18,2,FALSE)</f>
        <v>#N/A</v>
      </c>
      <c r="M9" s="116" t="e">
        <f>VLOOKUP(K9,'пр.взв'!B7:G18,3,FALSE)</f>
        <v>#N/A</v>
      </c>
      <c r="N9" s="116" t="e">
        <f>VLOOKUP(K9,'пр.взв'!B7:G18,4,FALSE)</f>
        <v>#N/A</v>
      </c>
      <c r="O9" s="112" t="s">
        <v>71</v>
      </c>
      <c r="P9" s="112"/>
      <c r="Q9" s="113"/>
      <c r="R9" s="114"/>
    </row>
    <row r="10" spans="1:18" ht="12.75">
      <c r="A10" s="128"/>
      <c r="B10" s="106"/>
      <c r="C10" s="110"/>
      <c r="D10" s="126"/>
      <c r="E10" s="126"/>
      <c r="F10" s="100"/>
      <c r="G10" s="100"/>
      <c r="H10" s="102"/>
      <c r="I10" s="104"/>
      <c r="K10" s="106"/>
      <c r="L10" s="110"/>
      <c r="M10" s="110"/>
      <c r="N10" s="110"/>
      <c r="O10" s="100"/>
      <c r="P10" s="100"/>
      <c r="Q10" s="102"/>
      <c r="R10" s="104"/>
    </row>
    <row r="11" spans="1:18" ht="12.75">
      <c r="A11" s="128"/>
      <c r="B11" s="106"/>
      <c r="C11" s="108" t="e">
        <f>VLOOKUP(B11,'пр.взв'!B7:E18,2,FALSE)</f>
        <v>#N/A</v>
      </c>
      <c r="D11" s="126" t="e">
        <f>VLOOKUP(B11,'пр.взв'!B7:G18,3,FALSE)</f>
        <v>#N/A</v>
      </c>
      <c r="E11" s="126" t="e">
        <f>VLOOKUP(B11,'пр.взв'!B7:G18,4,FALSE)</f>
        <v>#N/A</v>
      </c>
      <c r="F11" s="100"/>
      <c r="G11" s="100"/>
      <c r="H11" s="102"/>
      <c r="I11" s="104"/>
      <c r="K11" s="106"/>
      <c r="L11" s="108" t="e">
        <f>VLOOKUP(K11,'пр.взв'!B7:E18,2,FALSE)</f>
        <v>#N/A</v>
      </c>
      <c r="M11" s="108" t="e">
        <f>VLOOKUP(K11,'пр.взв'!B7:G18,3,FALSE)</f>
        <v>#N/A</v>
      </c>
      <c r="N11" s="108" t="e">
        <f>VLOOKUP(K11,'пр.взв'!B7:G18,4,FALSE)</f>
        <v>#N/A</v>
      </c>
      <c r="O11" s="100"/>
      <c r="P11" s="100"/>
      <c r="Q11" s="102"/>
      <c r="R11" s="104"/>
    </row>
    <row r="12" spans="1:18" ht="13.5" thickBot="1">
      <c r="A12" s="128"/>
      <c r="B12" s="107"/>
      <c r="C12" s="109"/>
      <c r="D12" s="127"/>
      <c r="E12" s="127"/>
      <c r="F12" s="101"/>
      <c r="G12" s="101"/>
      <c r="H12" s="103"/>
      <c r="I12" s="105"/>
      <c r="K12" s="107"/>
      <c r="L12" s="110"/>
      <c r="M12" s="110"/>
      <c r="N12" s="110"/>
      <c r="O12" s="101"/>
      <c r="P12" s="101"/>
      <c r="Q12" s="103"/>
      <c r="R12" s="105"/>
    </row>
    <row r="13" spans="1:18" ht="12.75">
      <c r="A13" s="128"/>
      <c r="B13" s="115"/>
      <c r="C13" s="116" t="e">
        <f>VLOOKUP(B13,'пр.взв'!B7:E18,2,FALSE)</f>
        <v>#N/A</v>
      </c>
      <c r="D13" s="129" t="e">
        <f>VLOOKUP(B13,'пр.взв'!B5:F18,3,FALSE)</f>
        <v>#N/A</v>
      </c>
      <c r="E13" s="129" t="e">
        <f>VLOOKUP(B13,'пр.взв'!B3:G18,4,FALSE)</f>
        <v>#N/A</v>
      </c>
      <c r="F13" s="112"/>
      <c r="G13" s="112"/>
      <c r="H13" s="113"/>
      <c r="I13" s="114"/>
      <c r="K13" s="115"/>
      <c r="L13" s="116" t="e">
        <f>VLOOKUP(K13,'пр.взв'!B7:E18,2,FALSE)</f>
        <v>#N/A</v>
      </c>
      <c r="M13" s="116" t="e">
        <f>VLOOKUP(K13,'пр.взв'!B5:G18,3,FALSE)</f>
        <v>#N/A</v>
      </c>
      <c r="N13" s="116" t="e">
        <f>VLOOKUP(K13,'пр.взв'!B5:G18,4,FALSE)</f>
        <v>#N/A</v>
      </c>
      <c r="O13" s="112"/>
      <c r="P13" s="112"/>
      <c r="Q13" s="113"/>
      <c r="R13" s="114"/>
    </row>
    <row r="14" spans="1:18" ht="12.75">
      <c r="A14" s="128"/>
      <c r="B14" s="106"/>
      <c r="C14" s="110"/>
      <c r="D14" s="126"/>
      <c r="E14" s="126"/>
      <c r="F14" s="100"/>
      <c r="G14" s="100"/>
      <c r="H14" s="102"/>
      <c r="I14" s="104"/>
      <c r="K14" s="106"/>
      <c r="L14" s="110"/>
      <c r="M14" s="110"/>
      <c r="N14" s="110"/>
      <c r="O14" s="100"/>
      <c r="P14" s="100"/>
      <c r="Q14" s="102"/>
      <c r="R14" s="104"/>
    </row>
    <row r="15" spans="1:18" ht="12.75">
      <c r="A15" s="128"/>
      <c r="B15" s="106"/>
      <c r="C15" s="108" t="e">
        <f>VLOOKUP(B15,'пр.взв'!B7:E18,2,FALSE)</f>
        <v>#N/A</v>
      </c>
      <c r="D15" s="126" t="e">
        <f>VLOOKUP(B15,'пр.взв'!B5:G18,3,FALSE)</f>
        <v>#N/A</v>
      </c>
      <c r="E15" s="126" t="e">
        <f>VLOOKUP(B15,'пр.взв'!B5:G18,4,FALSE)</f>
        <v>#N/A</v>
      </c>
      <c r="F15" s="100"/>
      <c r="G15" s="100"/>
      <c r="H15" s="102"/>
      <c r="I15" s="104"/>
      <c r="K15" s="106"/>
      <c r="L15" s="108" t="e">
        <f>VLOOKUP(K15,'пр.взв'!B7:E18,2,FALSE)</f>
        <v>#N/A</v>
      </c>
      <c r="M15" s="108" t="e">
        <f>VLOOKUP(K15,'пр.взв'!B5:G18,3,FALSE)</f>
        <v>#N/A</v>
      </c>
      <c r="N15" s="108" t="e">
        <f>VLOOKUP(K15,'пр.взв'!B5:G18,4,FALSE)</f>
        <v>#N/A</v>
      </c>
      <c r="O15" s="100"/>
      <c r="P15" s="100"/>
      <c r="Q15" s="102"/>
      <c r="R15" s="104"/>
    </row>
    <row r="16" spans="1:18" ht="13.5" thickBot="1">
      <c r="A16" s="128"/>
      <c r="B16" s="107"/>
      <c r="C16" s="109"/>
      <c r="D16" s="127"/>
      <c r="E16" s="127"/>
      <c r="F16" s="101"/>
      <c r="G16" s="101"/>
      <c r="H16" s="103"/>
      <c r="I16" s="105"/>
      <c r="K16" s="107"/>
      <c r="L16" s="110"/>
      <c r="M16" s="110"/>
      <c r="N16" s="110"/>
      <c r="O16" s="101"/>
      <c r="P16" s="101"/>
      <c r="Q16" s="103"/>
      <c r="R16" s="105"/>
    </row>
    <row r="17" spans="1:18" ht="12.75">
      <c r="A17" s="128"/>
      <c r="B17" s="115"/>
      <c r="C17" s="116" t="e">
        <f>VLOOKUP(B17,'пр.взв'!B7:E18,2,FALSE)</f>
        <v>#N/A</v>
      </c>
      <c r="D17" s="129" t="e">
        <f>VLOOKUP(B17,'пр.взв'!B7:F18,3,FALSE)</f>
        <v>#N/A</v>
      </c>
      <c r="E17" s="129" t="e">
        <f>VLOOKUP(B17,'пр.взв'!B7:G18,4,FALSE)</f>
        <v>#N/A</v>
      </c>
      <c r="F17" s="112"/>
      <c r="G17" s="112"/>
      <c r="H17" s="113"/>
      <c r="I17" s="114"/>
      <c r="K17" s="115"/>
      <c r="L17" s="116" t="e">
        <f>VLOOKUP(K17,'пр.взв'!B7:E18,2,FALSE)</f>
        <v>#N/A</v>
      </c>
      <c r="M17" s="116" t="e">
        <f>VLOOKUP(K17,'пр.взв'!B7:G18,3,FALSE)</f>
        <v>#N/A</v>
      </c>
      <c r="N17" s="116" t="e">
        <f>VLOOKUP(K17,'пр.взв'!B7:G18,4,FALSE)</f>
        <v>#N/A</v>
      </c>
      <c r="O17" s="112"/>
      <c r="P17" s="112"/>
      <c r="Q17" s="113"/>
      <c r="R17" s="114"/>
    </row>
    <row r="18" spans="1:18" ht="12.75">
      <c r="A18" s="128"/>
      <c r="B18" s="106"/>
      <c r="C18" s="110"/>
      <c r="D18" s="126"/>
      <c r="E18" s="126"/>
      <c r="F18" s="100"/>
      <c r="G18" s="100"/>
      <c r="H18" s="102"/>
      <c r="I18" s="104"/>
      <c r="K18" s="106"/>
      <c r="L18" s="110"/>
      <c r="M18" s="110"/>
      <c r="N18" s="110"/>
      <c r="O18" s="100"/>
      <c r="P18" s="100"/>
      <c r="Q18" s="102"/>
      <c r="R18" s="104"/>
    </row>
    <row r="19" spans="1:18" ht="12.75">
      <c r="A19" s="128"/>
      <c r="B19" s="106"/>
      <c r="C19" s="108" t="e">
        <f>VLOOKUP(B19,'пр.взв'!B7:E18,2,FALSE)</f>
        <v>#N/A</v>
      </c>
      <c r="D19" s="126" t="e">
        <f>VLOOKUP(B19,'пр.взв'!B7:G18,3,FALSE)</f>
        <v>#N/A</v>
      </c>
      <c r="E19" s="126" t="e">
        <f>VLOOKUP(B19,'пр.взв'!B7:G18,4,FALSE)</f>
        <v>#N/A</v>
      </c>
      <c r="F19" s="100"/>
      <c r="G19" s="100"/>
      <c r="H19" s="102"/>
      <c r="I19" s="104"/>
      <c r="K19" s="106"/>
      <c r="L19" s="108" t="e">
        <f>VLOOKUP(K19,'пр.взв'!B7:E18,2,FALSE)</f>
        <v>#N/A</v>
      </c>
      <c r="M19" s="108" t="e">
        <f>VLOOKUP(K19,'пр.взв'!B7:G18,3,FALSE)</f>
        <v>#N/A</v>
      </c>
      <c r="N19" s="108" t="e">
        <f>VLOOKUP(K19,'пр.взв'!B7:G18,4,FALSE)</f>
        <v>#N/A</v>
      </c>
      <c r="O19" s="100"/>
      <c r="P19" s="100"/>
      <c r="Q19" s="102"/>
      <c r="R19" s="104"/>
    </row>
    <row r="20" spans="1:18" ht="13.5" thickBot="1">
      <c r="A20" s="128"/>
      <c r="B20" s="107"/>
      <c r="C20" s="109"/>
      <c r="D20" s="127"/>
      <c r="E20" s="127"/>
      <c r="F20" s="101"/>
      <c r="G20" s="101"/>
      <c r="H20" s="103"/>
      <c r="I20" s="105"/>
      <c r="K20" s="107"/>
      <c r="L20" s="110"/>
      <c r="M20" s="110"/>
      <c r="N20" s="110"/>
      <c r="O20" s="101"/>
      <c r="P20" s="101"/>
      <c r="Q20" s="103"/>
      <c r="R20" s="105"/>
    </row>
    <row r="21" spans="1:18" ht="12.75">
      <c r="A21" s="128"/>
      <c r="B21" s="115"/>
      <c r="C21" s="116" t="e">
        <f>VLOOKUP(B21,'пр.взв'!B7:E18,2,FALSE)</f>
        <v>#N/A</v>
      </c>
      <c r="D21" s="129" t="e">
        <f>VLOOKUP(B21,'пр.взв'!B3:F19,3,FALSE)</f>
        <v>#N/A</v>
      </c>
      <c r="E21" s="129" t="e">
        <f>VLOOKUP(B21,'пр.взв'!B2:G19,4,FALSE)</f>
        <v>#N/A</v>
      </c>
      <c r="F21" s="112"/>
      <c r="G21" s="112"/>
      <c r="H21" s="113"/>
      <c r="I21" s="114"/>
      <c r="K21" s="115"/>
      <c r="L21" s="116" t="e">
        <f>VLOOKUP(K21,'пр.взв'!B7:E18,2,FALSE)</f>
        <v>#N/A</v>
      </c>
      <c r="M21" s="116" t="e">
        <f>VLOOKUP(K21,'пр.взв'!B3:G20,3,FALSE)</f>
        <v>#N/A</v>
      </c>
      <c r="N21" s="116" t="e">
        <f>VLOOKUP(K21,'пр.взв'!B3:G20,4,FALSE)</f>
        <v>#N/A</v>
      </c>
      <c r="O21" s="112"/>
      <c r="P21" s="112"/>
      <c r="Q21" s="113"/>
      <c r="R21" s="114"/>
    </row>
    <row r="22" spans="1:18" ht="12.75">
      <c r="A22" s="128"/>
      <c r="B22" s="106"/>
      <c r="C22" s="110"/>
      <c r="D22" s="126"/>
      <c r="E22" s="126"/>
      <c r="F22" s="100"/>
      <c r="G22" s="100"/>
      <c r="H22" s="102"/>
      <c r="I22" s="104"/>
      <c r="K22" s="106"/>
      <c r="L22" s="110"/>
      <c r="M22" s="110"/>
      <c r="N22" s="110"/>
      <c r="O22" s="100"/>
      <c r="P22" s="100"/>
      <c r="Q22" s="102"/>
      <c r="R22" s="104"/>
    </row>
    <row r="23" spans="1:18" ht="12.75">
      <c r="A23" s="128"/>
      <c r="B23" s="106"/>
      <c r="C23" s="108" t="e">
        <f>VLOOKUP(B23,'пр.взв'!B7:E18,2,FALSE)</f>
        <v>#N/A</v>
      </c>
      <c r="D23" s="126" t="e">
        <f>VLOOKUP(B23,'пр.взв'!B3:G20,3,FALSE)</f>
        <v>#N/A</v>
      </c>
      <c r="E23" s="126" t="e">
        <f>VLOOKUP(B23,'пр.взв'!B2:G20,4,FALSE)</f>
        <v>#N/A</v>
      </c>
      <c r="F23" s="100"/>
      <c r="G23" s="100"/>
      <c r="H23" s="102"/>
      <c r="I23" s="104"/>
      <c r="K23" s="106"/>
      <c r="L23" s="108" t="e">
        <f>VLOOKUP(K23,'пр.взв'!B6:E18,2,FALSE)</f>
        <v>#N/A</v>
      </c>
      <c r="M23" s="108" t="e">
        <f>VLOOKUP(K23,'пр.взв'!B3:G22,3,FALSE)</f>
        <v>#N/A</v>
      </c>
      <c r="N23" s="108" t="e">
        <f>VLOOKUP(K23,'пр.взв'!B3:G22,4,FALSE)</f>
        <v>#N/A</v>
      </c>
      <c r="O23" s="100"/>
      <c r="P23" s="100"/>
      <c r="Q23" s="102"/>
      <c r="R23" s="104"/>
    </row>
    <row r="24" spans="1:18" ht="13.5" thickBot="1">
      <c r="A24" s="128"/>
      <c r="B24" s="107"/>
      <c r="C24" s="109"/>
      <c r="D24" s="127"/>
      <c r="E24" s="127"/>
      <c r="F24" s="101"/>
      <c r="G24" s="101"/>
      <c r="H24" s="103"/>
      <c r="I24" s="105"/>
      <c r="K24" s="107"/>
      <c r="L24" s="110"/>
      <c r="M24" s="110"/>
      <c r="N24" s="110"/>
      <c r="O24" s="101"/>
      <c r="P24" s="101"/>
      <c r="Q24" s="103"/>
      <c r="R24" s="105"/>
    </row>
    <row r="25" spans="1:18" ht="12.75">
      <c r="A25" s="128"/>
      <c r="B25" s="115"/>
      <c r="C25" s="116" t="e">
        <f>VLOOKUP(B25,'пр.взв'!B7:E18,2,FALSE)</f>
        <v>#N/A</v>
      </c>
      <c r="D25" s="129" t="e">
        <f>VLOOKUP(B25,'пр.взв'!B7:F23,3,FALSE)</f>
        <v>#N/A</v>
      </c>
      <c r="E25" s="129" t="e">
        <f>VLOOKUP(B25,'пр.взв'!B2:G23,4,FALSE)</f>
        <v>#N/A</v>
      </c>
      <c r="F25" s="112"/>
      <c r="G25" s="112"/>
      <c r="H25" s="113"/>
      <c r="I25" s="114"/>
      <c r="K25" s="115"/>
      <c r="L25" s="116" t="e">
        <f>VLOOKUP(K25,'пр.взв'!B7:E18,2,FALSE)</f>
        <v>#N/A</v>
      </c>
      <c r="M25" s="116" t="e">
        <f>VLOOKUP(K25,'пр.взв'!B2:G24,3,FALSE)</f>
        <v>#N/A</v>
      </c>
      <c r="N25" s="116" t="e">
        <f>VLOOKUP(K25,'пр.взв'!B7:G24,4,FALSE)</f>
        <v>#N/A</v>
      </c>
      <c r="O25" s="112"/>
      <c r="P25" s="112"/>
      <c r="Q25" s="113"/>
      <c r="R25" s="114"/>
    </row>
    <row r="26" spans="1:18" ht="12.75">
      <c r="A26" s="128"/>
      <c r="B26" s="106"/>
      <c r="C26" s="110"/>
      <c r="D26" s="126"/>
      <c r="E26" s="126"/>
      <c r="F26" s="100"/>
      <c r="G26" s="100"/>
      <c r="H26" s="102"/>
      <c r="I26" s="104"/>
      <c r="K26" s="106"/>
      <c r="L26" s="110"/>
      <c r="M26" s="110"/>
      <c r="N26" s="110"/>
      <c r="O26" s="100"/>
      <c r="P26" s="100"/>
      <c r="Q26" s="102"/>
      <c r="R26" s="104"/>
    </row>
    <row r="27" spans="1:18" ht="12.75">
      <c r="A27" s="128"/>
      <c r="B27" s="106"/>
      <c r="C27" s="108" t="e">
        <f>VLOOKUP(B27,'пр.взв'!B7:E18,2,FALSE)</f>
        <v>#N/A</v>
      </c>
      <c r="D27" s="126" t="e">
        <f>VLOOKUP(B27,'пр.взв'!B7:G24,3,FALSE)</f>
        <v>#N/A</v>
      </c>
      <c r="E27" s="126" t="e">
        <f>VLOOKUP(B27,'пр.взв'!B2:G24,4,FALSE)</f>
        <v>#N/A</v>
      </c>
      <c r="F27" s="100"/>
      <c r="G27" s="100"/>
      <c r="H27" s="102"/>
      <c r="I27" s="104"/>
      <c r="K27" s="106"/>
      <c r="L27" s="108" t="e">
        <f>VLOOKUP(K27,'пр.взв'!B7:E18,2,FALSE)</f>
        <v>#N/A</v>
      </c>
      <c r="M27" s="108" t="e">
        <f>VLOOKUP(K27,'пр.взв'!B2:G26,3,FALSE)</f>
        <v>#N/A</v>
      </c>
      <c r="N27" s="108" t="e">
        <f>VLOOKUP(K27,'пр.взв'!B7:G26,4,FALSE)</f>
        <v>#N/A</v>
      </c>
      <c r="O27" s="100"/>
      <c r="P27" s="100"/>
      <c r="Q27" s="102"/>
      <c r="R27" s="104"/>
    </row>
    <row r="28" spans="1:18" ht="13.5" thickBot="1">
      <c r="A28" s="128"/>
      <c r="B28" s="107"/>
      <c r="C28" s="109"/>
      <c r="D28" s="127"/>
      <c r="E28" s="127"/>
      <c r="F28" s="101"/>
      <c r="G28" s="101"/>
      <c r="H28" s="103"/>
      <c r="I28" s="105"/>
      <c r="K28" s="107"/>
      <c r="L28" s="110"/>
      <c r="M28" s="110"/>
      <c r="N28" s="110"/>
      <c r="O28" s="101"/>
      <c r="P28" s="101"/>
      <c r="Q28" s="103"/>
      <c r="R28" s="105"/>
    </row>
    <row r="29" spans="1:18" ht="12.75">
      <c r="A29" s="128"/>
      <c r="B29" s="115"/>
      <c r="C29" s="116" t="e">
        <f>VLOOKUP(B29,'пр.взв'!B7:E18,2,FALSE)</f>
        <v>#N/A</v>
      </c>
      <c r="D29" s="129" t="e">
        <f>VLOOKUP(B29,'пр.взв'!B3:F27,3,FALSE)</f>
        <v>#N/A</v>
      </c>
      <c r="E29" s="129" t="e">
        <f>VLOOKUP(B29,'пр.взв'!B2:G27,4,FALSE)</f>
        <v>#N/A</v>
      </c>
      <c r="F29" s="112"/>
      <c r="G29" s="112"/>
      <c r="H29" s="113"/>
      <c r="I29" s="114"/>
      <c r="K29" s="115"/>
      <c r="L29" s="116" t="e">
        <f>VLOOKUP(K29,'пр.взв'!B7:E18,2,FALSE)</f>
        <v>#N/A</v>
      </c>
      <c r="M29" s="116" t="e">
        <f>VLOOKUP(K29,'пр.взв'!B3:G28,3,FALSE)</f>
        <v>#N/A</v>
      </c>
      <c r="N29" s="116" t="e">
        <f>VLOOKUP(K29,'пр.взв'!B3:G28,4,FALSE)</f>
        <v>#N/A</v>
      </c>
      <c r="O29" s="112"/>
      <c r="P29" s="112"/>
      <c r="Q29" s="113"/>
      <c r="R29" s="114"/>
    </row>
    <row r="30" spans="1:18" ht="12.75">
      <c r="A30" s="128"/>
      <c r="B30" s="106"/>
      <c r="C30" s="110"/>
      <c r="D30" s="126"/>
      <c r="E30" s="126"/>
      <c r="F30" s="100"/>
      <c r="G30" s="100"/>
      <c r="H30" s="102"/>
      <c r="I30" s="104"/>
      <c r="K30" s="106"/>
      <c r="L30" s="110"/>
      <c r="M30" s="110"/>
      <c r="N30" s="110"/>
      <c r="O30" s="100"/>
      <c r="P30" s="100"/>
      <c r="Q30" s="102"/>
      <c r="R30" s="104"/>
    </row>
    <row r="31" spans="1:18" ht="12.75">
      <c r="A31" s="128"/>
      <c r="B31" s="106"/>
      <c r="C31" s="108" t="e">
        <f>VLOOKUP(B31,'пр.взв'!B7:E18,2,FALSE)</f>
        <v>#N/A</v>
      </c>
      <c r="D31" s="126" t="e">
        <f>VLOOKUP(B31,'пр.взв'!B3:G28,3,FALSE)</f>
        <v>#N/A</v>
      </c>
      <c r="E31" s="126" t="e">
        <f>VLOOKUP(B31,'пр.взв'!B3:G28,4,FALSE)</f>
        <v>#N/A</v>
      </c>
      <c r="F31" s="100"/>
      <c r="G31" s="100"/>
      <c r="H31" s="102"/>
      <c r="I31" s="104"/>
      <c r="K31" s="106"/>
      <c r="L31" s="108" t="e">
        <f>VLOOKUP(K31,'пр.взв'!B7:E18,2,FALSE)</f>
        <v>#N/A</v>
      </c>
      <c r="M31" s="108" t="e">
        <f>VLOOKUP(K31,'пр.взв'!B3:G30,3,FALSE)</f>
        <v>#N/A</v>
      </c>
      <c r="N31" s="108" t="e">
        <f>VLOOKUP(K31,'пр.взв'!B3:G30,4,FALSE)</f>
        <v>#N/A</v>
      </c>
      <c r="O31" s="100"/>
      <c r="P31" s="100"/>
      <c r="Q31" s="102"/>
      <c r="R31" s="104"/>
    </row>
    <row r="32" spans="1:18" ht="13.5" thickBot="1">
      <c r="A32" s="128"/>
      <c r="B32" s="107"/>
      <c r="C32" s="109"/>
      <c r="D32" s="127"/>
      <c r="E32" s="127"/>
      <c r="F32" s="101"/>
      <c r="G32" s="101"/>
      <c r="H32" s="103"/>
      <c r="I32" s="105"/>
      <c r="K32" s="107"/>
      <c r="L32" s="110"/>
      <c r="M32" s="110"/>
      <c r="N32" s="110"/>
      <c r="O32" s="101"/>
      <c r="P32" s="101"/>
      <c r="Q32" s="103"/>
      <c r="R32" s="105"/>
    </row>
    <row r="33" spans="1:18" ht="12.75">
      <c r="A33" s="128"/>
      <c r="B33" s="115"/>
      <c r="C33" s="116" t="e">
        <f>VLOOKUP(B33,'пр.взв'!B7:E18,2,FALSE)</f>
        <v>#N/A</v>
      </c>
      <c r="D33" s="129" t="e">
        <f>VLOOKUP(B33,'пр.взв'!B5:F31,3,FALSE)</f>
        <v>#N/A</v>
      </c>
      <c r="E33" s="129" t="e">
        <f>VLOOKUP(B33,'пр.взв'!B3:G31,4,FALSE)</f>
        <v>#N/A</v>
      </c>
      <c r="F33" s="112"/>
      <c r="G33" s="112"/>
      <c r="H33" s="113"/>
      <c r="I33" s="114"/>
      <c r="K33" s="115"/>
      <c r="L33" s="116" t="e">
        <f>VLOOKUP(K33,'пр.взв'!B7:E18,2,FALSE)</f>
        <v>#N/A</v>
      </c>
      <c r="M33" s="116" t="e">
        <f>VLOOKUP(K33,'пр.взв'!B3:G32,3,FALSE)</f>
        <v>#N/A</v>
      </c>
      <c r="N33" s="116" t="e">
        <f>VLOOKUP(K33,'пр.взв'!B3:G32,4,FALSE)</f>
        <v>#N/A</v>
      </c>
      <c r="O33" s="112"/>
      <c r="P33" s="112"/>
      <c r="Q33" s="113"/>
      <c r="R33" s="114"/>
    </row>
    <row r="34" spans="1:18" ht="12.75">
      <c r="A34" s="128"/>
      <c r="B34" s="106"/>
      <c r="C34" s="110"/>
      <c r="D34" s="126"/>
      <c r="E34" s="126"/>
      <c r="F34" s="100"/>
      <c r="G34" s="100"/>
      <c r="H34" s="102"/>
      <c r="I34" s="104"/>
      <c r="K34" s="106"/>
      <c r="L34" s="110"/>
      <c r="M34" s="110"/>
      <c r="N34" s="110"/>
      <c r="O34" s="100"/>
      <c r="P34" s="100"/>
      <c r="Q34" s="102"/>
      <c r="R34" s="104"/>
    </row>
    <row r="35" spans="1:18" ht="12.75">
      <c r="A35" s="128"/>
      <c r="B35" s="106"/>
      <c r="C35" s="108" t="e">
        <f>VLOOKUP(B35,'пр.взв'!B7:E18,2,FALSE)</f>
        <v>#N/A</v>
      </c>
      <c r="D35" s="126" t="e">
        <f>VLOOKUP(B35,'пр.взв'!B5:G32,3,FALSE)</f>
        <v>#N/A</v>
      </c>
      <c r="E35" s="126" t="e">
        <f>VLOOKUP(B35,'пр.взв'!B3:G32,4,FALSE)</f>
        <v>#N/A</v>
      </c>
      <c r="F35" s="100"/>
      <c r="G35" s="100"/>
      <c r="H35" s="102"/>
      <c r="I35" s="104"/>
      <c r="K35" s="106"/>
      <c r="L35" s="108" t="e">
        <f>VLOOKUP(K35,'пр.взв'!B7:E18,2,FALSE)</f>
        <v>#N/A</v>
      </c>
      <c r="M35" s="108" t="e">
        <f>VLOOKUP(K35,'пр.взв'!B3:G34,3,FALSE)</f>
        <v>#N/A</v>
      </c>
      <c r="N35" s="108" t="e">
        <f>VLOOKUP(K35,'пр.взв'!B3:G34,4,FALSE)</f>
        <v>#N/A</v>
      </c>
      <c r="O35" s="100"/>
      <c r="P35" s="100"/>
      <c r="Q35" s="102"/>
      <c r="R35" s="104"/>
    </row>
    <row r="36" spans="1:18" ht="13.5" thickBot="1">
      <c r="A36" s="128"/>
      <c r="B36" s="107"/>
      <c r="C36" s="109"/>
      <c r="D36" s="127"/>
      <c r="E36" s="127"/>
      <c r="F36" s="101"/>
      <c r="G36" s="101"/>
      <c r="H36" s="103"/>
      <c r="I36" s="105"/>
      <c r="K36" s="107"/>
      <c r="L36" s="110"/>
      <c r="M36" s="110"/>
      <c r="N36" s="110"/>
      <c r="O36" s="101"/>
      <c r="P36" s="101"/>
      <c r="Q36" s="103"/>
      <c r="R36" s="105"/>
    </row>
    <row r="37" spans="1:18" ht="12.75">
      <c r="A37" s="128"/>
      <c r="B37" s="115"/>
      <c r="C37" s="116" t="e">
        <f>VLOOKUP(B37,'пр.взв'!B7:E18,2,FALSE)</f>
        <v>#N/A</v>
      </c>
      <c r="D37" s="129" t="e">
        <f>VLOOKUP(B37,'пр.взв'!B3:F35,3,FALSE)</f>
        <v>#N/A</v>
      </c>
      <c r="E37" s="129" t="e">
        <f>VLOOKUP(B37,'пр.взв'!B7:G35,4,FALSE)</f>
        <v>#N/A</v>
      </c>
      <c r="F37" s="112"/>
      <c r="G37" s="112"/>
      <c r="H37" s="113"/>
      <c r="I37" s="114"/>
      <c r="K37" s="115"/>
      <c r="L37" s="116" t="e">
        <f>VLOOKUP(K37,'пр.взв'!B7:E18,2,FALSE)</f>
        <v>#N/A</v>
      </c>
      <c r="M37" s="116" t="e">
        <f>VLOOKUP(K37,'пр.взв'!B3:G36,3,FALSE)</f>
        <v>#N/A</v>
      </c>
      <c r="N37" s="116" t="e">
        <f>VLOOKUP(K37,'пр.взв'!B3:G36,4,FALSE)</f>
        <v>#N/A</v>
      </c>
      <c r="O37" s="112"/>
      <c r="P37" s="112"/>
      <c r="Q37" s="113"/>
      <c r="R37" s="114"/>
    </row>
    <row r="38" spans="1:18" ht="12.75">
      <c r="A38" s="128"/>
      <c r="B38" s="106"/>
      <c r="C38" s="110"/>
      <c r="D38" s="126"/>
      <c r="E38" s="126"/>
      <c r="F38" s="100"/>
      <c r="G38" s="100"/>
      <c r="H38" s="102"/>
      <c r="I38" s="104"/>
      <c r="K38" s="106"/>
      <c r="L38" s="110"/>
      <c r="M38" s="110"/>
      <c r="N38" s="110"/>
      <c r="O38" s="100"/>
      <c r="P38" s="100"/>
      <c r="Q38" s="102"/>
      <c r="R38" s="104"/>
    </row>
    <row r="39" spans="1:18" ht="12.75">
      <c r="A39" s="128"/>
      <c r="B39" s="106"/>
      <c r="C39" s="108" t="e">
        <f>VLOOKUP(B39,'пр.взв'!B7:E18,2,FALSE)</f>
        <v>#N/A</v>
      </c>
      <c r="D39" s="126" t="e">
        <f>VLOOKUP(B39,'пр.взв'!B3:G36,3,FALSE)</f>
        <v>#N/A</v>
      </c>
      <c r="E39" s="126" t="e">
        <f>VLOOKUP(B39,'пр.взв'!B3:G36,4,FALSE)</f>
        <v>#N/A</v>
      </c>
      <c r="F39" s="100"/>
      <c r="G39" s="100"/>
      <c r="H39" s="102"/>
      <c r="I39" s="104"/>
      <c r="K39" s="106"/>
      <c r="L39" s="108" t="e">
        <f>VLOOKUP(K39,'пр.взв'!B7:E18,2,FALSE)</f>
        <v>#N/A</v>
      </c>
      <c r="M39" s="108" t="e">
        <f>VLOOKUP(K39,'пр.взв'!B3:G38,3,FALSE)</f>
        <v>#N/A</v>
      </c>
      <c r="N39" s="108" t="e">
        <f>VLOOKUP(K39,'пр.взв'!B3:G38,4,FALSE)</f>
        <v>#N/A</v>
      </c>
      <c r="O39" s="100"/>
      <c r="P39" s="100"/>
      <c r="Q39" s="102"/>
      <c r="R39" s="104"/>
    </row>
    <row r="40" spans="1:18" ht="13.5" thickBot="1">
      <c r="A40" s="128"/>
      <c r="B40" s="107"/>
      <c r="C40" s="109"/>
      <c r="D40" s="127"/>
      <c r="E40" s="127"/>
      <c r="F40" s="101"/>
      <c r="G40" s="101"/>
      <c r="H40" s="103"/>
      <c r="I40" s="105"/>
      <c r="K40" s="107"/>
      <c r="L40" s="110"/>
      <c r="M40" s="110"/>
      <c r="N40" s="110"/>
      <c r="O40" s="101"/>
      <c r="P40" s="101"/>
      <c r="Q40" s="103"/>
      <c r="R40" s="105"/>
    </row>
    <row r="41" spans="1:18" ht="12.75">
      <c r="A41" s="128"/>
      <c r="B41" s="115"/>
      <c r="C41" s="116" t="e">
        <f>VLOOKUP(B41,'пр.взв'!B7:E18,2,FALSE)</f>
        <v>#N/A</v>
      </c>
      <c r="D41" s="129" t="e">
        <f>VLOOKUP(B41,'пр.взв'!B3:F39,3,FALSE)</f>
        <v>#N/A</v>
      </c>
      <c r="E41" s="129" t="e">
        <f>VLOOKUP(B41,'пр.взв'!B4:G39,4,FALSE)</f>
        <v>#N/A</v>
      </c>
      <c r="F41" s="112"/>
      <c r="G41" s="112"/>
      <c r="H41" s="113"/>
      <c r="I41" s="114"/>
      <c r="K41" s="115"/>
      <c r="L41" s="116" t="e">
        <f>VLOOKUP(K41,'пр.взв'!B7:E18,2,FALSE)</f>
        <v>#N/A</v>
      </c>
      <c r="M41" s="116" t="e">
        <f>VLOOKUP(K41,'пр.взв'!B4:G40,3,FALSE)</f>
        <v>#N/A</v>
      </c>
      <c r="N41" s="116" t="e">
        <f>VLOOKUP(K41,'пр.взв'!B4:G40,4,FALSE)</f>
        <v>#N/A</v>
      </c>
      <c r="O41" s="112"/>
      <c r="P41" s="112"/>
      <c r="Q41" s="113"/>
      <c r="R41" s="114"/>
    </row>
    <row r="42" spans="1:18" ht="12.75">
      <c r="A42" s="128"/>
      <c r="B42" s="106"/>
      <c r="C42" s="110"/>
      <c r="D42" s="126"/>
      <c r="E42" s="126"/>
      <c r="F42" s="100"/>
      <c r="G42" s="100"/>
      <c r="H42" s="102"/>
      <c r="I42" s="104"/>
      <c r="K42" s="106"/>
      <c r="L42" s="110"/>
      <c r="M42" s="110"/>
      <c r="N42" s="110"/>
      <c r="O42" s="100"/>
      <c r="P42" s="100"/>
      <c r="Q42" s="102"/>
      <c r="R42" s="104"/>
    </row>
    <row r="43" spans="1:18" ht="12.75">
      <c r="A43" s="128"/>
      <c r="B43" s="106"/>
      <c r="C43" s="108" t="e">
        <f>VLOOKUP(B43,'пр.взв'!B7:E18,2,FALSE)</f>
        <v>#N/A</v>
      </c>
      <c r="D43" s="126" t="e">
        <f>VLOOKUP(B43,'пр.взв'!B3:G40,3,FALSE)</f>
        <v>#N/A</v>
      </c>
      <c r="E43" s="126" t="e">
        <f>VLOOKUP(B43,'пр.взв'!B4:G40,4,FALSE)</f>
        <v>#N/A</v>
      </c>
      <c r="F43" s="100"/>
      <c r="G43" s="100"/>
      <c r="H43" s="102"/>
      <c r="I43" s="104"/>
      <c r="K43" s="106"/>
      <c r="L43" s="108" t="e">
        <f>VLOOKUP(K43,'пр.взв'!B7:F18,2,FALSE)</f>
        <v>#N/A</v>
      </c>
      <c r="M43" s="108" t="e">
        <f>VLOOKUP(K43,'пр.взв'!B4:G42,3,FALSE)</f>
        <v>#N/A</v>
      </c>
      <c r="N43" s="108" t="e">
        <f>VLOOKUP(K43,'пр.взв'!B4:G42,4,FALSE)</f>
        <v>#N/A</v>
      </c>
      <c r="O43" s="100"/>
      <c r="P43" s="100"/>
      <c r="Q43" s="102"/>
      <c r="R43" s="104"/>
    </row>
    <row r="44" spans="1:18" ht="13.5" thickBot="1">
      <c r="A44" s="128"/>
      <c r="B44" s="107"/>
      <c r="C44" s="109"/>
      <c r="D44" s="127"/>
      <c r="E44" s="127"/>
      <c r="F44" s="101"/>
      <c r="G44" s="101"/>
      <c r="H44" s="103"/>
      <c r="I44" s="105"/>
      <c r="K44" s="107"/>
      <c r="L44" s="110"/>
      <c r="M44" s="110"/>
      <c r="N44" s="110"/>
      <c r="O44" s="101"/>
      <c r="P44" s="101"/>
      <c r="Q44" s="103"/>
      <c r="R44" s="105"/>
    </row>
    <row r="45" spans="1:18" ht="12.75">
      <c r="A45" s="128"/>
      <c r="B45" s="115"/>
      <c r="C45" s="116" t="e">
        <f>VLOOKUP(B45,'пр.взв'!B7:E18,2,FALSE)</f>
        <v>#N/A</v>
      </c>
      <c r="D45" s="129" t="e">
        <f>VLOOKUP(B45,'пр.взв'!B7:F43,3,FALSE)</f>
        <v>#N/A</v>
      </c>
      <c r="E45" s="129" t="e">
        <f>VLOOKUP(B45,'пр.взв'!B4:G43,4,FALSE)</f>
        <v>#N/A</v>
      </c>
      <c r="F45" s="112"/>
      <c r="G45" s="112"/>
      <c r="H45" s="113"/>
      <c r="I45" s="114"/>
      <c r="K45" s="115"/>
      <c r="L45" s="116" t="e">
        <f>VLOOKUP(K45,'пр.взв'!B7:E18,2,FALSE)</f>
        <v>#N/A</v>
      </c>
      <c r="M45" s="116" t="e">
        <f>VLOOKUP(K45,'пр.взв'!B4:G44,3,FALSE)</f>
        <v>#N/A</v>
      </c>
      <c r="N45" s="116" t="e">
        <f>VLOOKUP(K45,'пр.взв'!B4:G44,4,FALSE)</f>
        <v>#N/A</v>
      </c>
      <c r="O45" s="112"/>
      <c r="P45" s="112"/>
      <c r="Q45" s="113"/>
      <c r="R45" s="114"/>
    </row>
    <row r="46" spans="1:18" ht="12.75">
      <c r="A46" s="128"/>
      <c r="B46" s="106"/>
      <c r="C46" s="110"/>
      <c r="D46" s="126"/>
      <c r="E46" s="126"/>
      <c r="F46" s="100"/>
      <c r="G46" s="100"/>
      <c r="H46" s="102"/>
      <c r="I46" s="104"/>
      <c r="K46" s="106"/>
      <c r="L46" s="110"/>
      <c r="M46" s="110"/>
      <c r="N46" s="110"/>
      <c r="O46" s="100"/>
      <c r="P46" s="100"/>
      <c r="Q46" s="102"/>
      <c r="R46" s="104"/>
    </row>
    <row r="47" spans="1:18" ht="12.75">
      <c r="A47" s="128"/>
      <c r="B47" s="106"/>
      <c r="C47" s="108" t="e">
        <f>VLOOKUP(B47,'пр.взв'!B7:E18,2,FALSE)</f>
        <v>#N/A</v>
      </c>
      <c r="D47" s="126" t="e">
        <f>VLOOKUP(B47,'пр.взв'!B7:G44,3,FALSE)</f>
        <v>#N/A</v>
      </c>
      <c r="E47" s="126" t="e">
        <f>VLOOKUP(B47,'пр.взв'!B4:G44,4,FALSE)</f>
        <v>#N/A</v>
      </c>
      <c r="F47" s="100"/>
      <c r="G47" s="100"/>
      <c r="H47" s="102"/>
      <c r="I47" s="104"/>
      <c r="K47" s="106"/>
      <c r="L47" s="108" t="e">
        <f>VLOOKUP(K47,'пр.взв'!B7:E18,2,FALSE)</f>
        <v>#N/A</v>
      </c>
      <c r="M47" s="108" t="e">
        <f>VLOOKUP(K47,'пр.взв'!B4:G46,3,FALSE)</f>
        <v>#N/A</v>
      </c>
      <c r="N47" s="108" t="e">
        <f>VLOOKUP(K47,'пр.взв'!B4:G46,4,FALSE)</f>
        <v>#N/A</v>
      </c>
      <c r="O47" s="100"/>
      <c r="P47" s="100"/>
      <c r="Q47" s="102"/>
      <c r="R47" s="104"/>
    </row>
    <row r="48" spans="1:18" ht="13.5" thickBot="1">
      <c r="A48" s="128"/>
      <c r="B48" s="107"/>
      <c r="C48" s="109"/>
      <c r="D48" s="127"/>
      <c r="E48" s="127"/>
      <c r="F48" s="101"/>
      <c r="G48" s="101"/>
      <c r="H48" s="103"/>
      <c r="I48" s="105"/>
      <c r="K48" s="107"/>
      <c r="L48" s="110"/>
      <c r="M48" s="110"/>
      <c r="N48" s="110"/>
      <c r="O48" s="101"/>
      <c r="P48" s="101"/>
      <c r="Q48" s="103"/>
      <c r="R48" s="105"/>
    </row>
    <row r="49" spans="1:18" ht="12.75">
      <c r="A49" s="128"/>
      <c r="B49" s="115"/>
      <c r="C49" s="116" t="e">
        <f>VLOOKUP(B49,'пр.взв'!B3:E18,2,FALSE)</f>
        <v>#N/A</v>
      </c>
      <c r="D49" s="129" t="e">
        <f>VLOOKUP(B49,'пр.взв'!B5:F47,3,FALSE)</f>
        <v>#N/A</v>
      </c>
      <c r="E49" s="129" t="e">
        <f>VLOOKUP(B49,'пр.взв'!B4:G47,4,FALSE)</f>
        <v>#N/A</v>
      </c>
      <c r="F49" s="112"/>
      <c r="G49" s="112"/>
      <c r="H49" s="113"/>
      <c r="I49" s="114"/>
      <c r="K49" s="115"/>
      <c r="L49" s="116" t="e">
        <f>VLOOKUP(K49,'пр.взв'!B7:E18,2,FALSE)</f>
        <v>#N/A</v>
      </c>
      <c r="M49" s="116" t="e">
        <f>VLOOKUP(K49,'пр.взв'!B5:G48,3,FALSE)</f>
        <v>#N/A</v>
      </c>
      <c r="N49" s="116" t="e">
        <f>VLOOKUP(K49,'пр.взв'!B5:G48,4,FALSE)</f>
        <v>#N/A</v>
      </c>
      <c r="O49" s="112"/>
      <c r="P49" s="112"/>
      <c r="Q49" s="113"/>
      <c r="R49" s="114"/>
    </row>
    <row r="50" spans="1:18" ht="12.75">
      <c r="A50" s="128"/>
      <c r="B50" s="106"/>
      <c r="C50" s="110"/>
      <c r="D50" s="126"/>
      <c r="E50" s="126"/>
      <c r="F50" s="100"/>
      <c r="G50" s="100"/>
      <c r="H50" s="102"/>
      <c r="I50" s="104"/>
      <c r="K50" s="106"/>
      <c r="L50" s="110"/>
      <c r="M50" s="110"/>
      <c r="N50" s="110"/>
      <c r="O50" s="100"/>
      <c r="P50" s="100"/>
      <c r="Q50" s="102"/>
      <c r="R50" s="104"/>
    </row>
    <row r="51" spans="1:18" ht="12.75">
      <c r="A51" s="128"/>
      <c r="B51" s="106"/>
      <c r="C51" s="108" t="e">
        <f>VLOOKUP(B51,'пр.взв'!B7:E18,2,FALSE)</f>
        <v>#N/A</v>
      </c>
      <c r="D51" s="126" t="e">
        <f>VLOOKUP(B51,'пр.взв'!B5:G48,3,FALSE)</f>
        <v>#N/A</v>
      </c>
      <c r="E51" s="126" t="e">
        <f>VLOOKUP(B51,'пр.взв'!B5:G48,4,FALSE)</f>
        <v>#N/A</v>
      </c>
      <c r="F51" s="100"/>
      <c r="G51" s="100"/>
      <c r="H51" s="102"/>
      <c r="I51" s="104"/>
      <c r="K51" s="106"/>
      <c r="L51" s="108" t="e">
        <f>VLOOKUP(K51,'пр.взв'!B7:E18,2,FALSE)</f>
        <v>#N/A</v>
      </c>
      <c r="M51" s="108" t="e">
        <f>VLOOKUP(K51,'пр.взв'!B5:G50,3,FALSE)</f>
        <v>#N/A</v>
      </c>
      <c r="N51" s="108" t="e">
        <f>VLOOKUP(K51,'пр.взв'!B5:G50,4,FALSE)</f>
        <v>#N/A</v>
      </c>
      <c r="O51" s="100"/>
      <c r="P51" s="100"/>
      <c r="Q51" s="102"/>
      <c r="R51" s="104"/>
    </row>
    <row r="52" spans="1:18" ht="13.5" thickBot="1">
      <c r="A52" s="128"/>
      <c r="B52" s="107"/>
      <c r="C52" s="109"/>
      <c r="D52" s="127"/>
      <c r="E52" s="127"/>
      <c r="F52" s="101"/>
      <c r="G52" s="101"/>
      <c r="H52" s="103"/>
      <c r="I52" s="105"/>
      <c r="K52" s="107"/>
      <c r="L52" s="110"/>
      <c r="M52" s="110"/>
      <c r="N52" s="110"/>
      <c r="O52" s="101"/>
      <c r="P52" s="101"/>
      <c r="Q52" s="103"/>
      <c r="R52" s="105"/>
    </row>
    <row r="53" spans="1:18" ht="12.75">
      <c r="A53" s="128"/>
      <c r="B53" s="115"/>
      <c r="C53" s="116" t="e">
        <f>VLOOKUP(B53,'пр.взв'!B7:E18,2,FALSE)</f>
        <v>#N/A</v>
      </c>
      <c r="D53" s="129" t="e">
        <f>VLOOKUP(B53,'пр.взв'!B5:F51,3,FALSE)</f>
        <v>#N/A</v>
      </c>
      <c r="E53" s="129" t="e">
        <f>VLOOKUP(B53,'пр.взв'!B5:G51,4,FALSE)</f>
        <v>#N/A</v>
      </c>
      <c r="F53" s="112"/>
      <c r="G53" s="112"/>
      <c r="H53" s="113"/>
      <c r="I53" s="114"/>
      <c r="K53" s="115"/>
      <c r="L53" s="116" t="e">
        <f>VLOOKUP(K53,'пр.взв'!B7:E18,2,FALSE)</f>
        <v>#N/A</v>
      </c>
      <c r="M53" s="116" t="e">
        <f>VLOOKUP(K53,'пр.взв'!B5:G52,3,FALSE)</f>
        <v>#N/A</v>
      </c>
      <c r="N53" s="116" t="e">
        <f>VLOOKUP(K53,'пр.взв'!B5:G52,4,FALSE)</f>
        <v>#N/A</v>
      </c>
      <c r="O53" s="112"/>
      <c r="P53" s="112"/>
      <c r="Q53" s="113"/>
      <c r="R53" s="114"/>
    </row>
    <row r="54" spans="1:18" ht="12.75">
      <c r="A54" s="128"/>
      <c r="B54" s="106"/>
      <c r="C54" s="110"/>
      <c r="D54" s="126"/>
      <c r="E54" s="126"/>
      <c r="F54" s="100"/>
      <c r="G54" s="100"/>
      <c r="H54" s="102"/>
      <c r="I54" s="104"/>
      <c r="K54" s="106"/>
      <c r="L54" s="110"/>
      <c r="M54" s="110"/>
      <c r="N54" s="110"/>
      <c r="O54" s="100"/>
      <c r="P54" s="100"/>
      <c r="Q54" s="102"/>
      <c r="R54" s="104"/>
    </row>
    <row r="55" spans="1:18" ht="12.75">
      <c r="A55" s="128"/>
      <c r="B55" s="106"/>
      <c r="C55" s="108" t="e">
        <f>VLOOKUP(B55,'пр.взв'!B7:E18,2,FALSE)</f>
        <v>#N/A</v>
      </c>
      <c r="D55" s="126" t="e">
        <f>VLOOKUP(B55,'пр.взв'!B5:G52,3,FALSE)</f>
        <v>#N/A</v>
      </c>
      <c r="E55" s="126" t="e">
        <f>VLOOKUP(B55,'пр.взв'!B5:G52,4,FALSE)</f>
        <v>#N/A</v>
      </c>
      <c r="F55" s="100"/>
      <c r="G55" s="100"/>
      <c r="H55" s="102"/>
      <c r="I55" s="104"/>
      <c r="K55" s="106"/>
      <c r="L55" s="108" t="e">
        <f>VLOOKUP(K55,'пр.взв'!B7:E18,2,FALSE)</f>
        <v>#N/A</v>
      </c>
      <c r="M55" s="108" t="e">
        <f>VLOOKUP(K55,'пр.взв'!B5:G54,3,FALSE)</f>
        <v>#N/A</v>
      </c>
      <c r="N55" s="108" t="e">
        <f>VLOOKUP(K55,'пр.взв'!B5:G54,4,FALSE)</f>
        <v>#N/A</v>
      </c>
      <c r="O55" s="100"/>
      <c r="P55" s="100"/>
      <c r="Q55" s="102"/>
      <c r="R55" s="104"/>
    </row>
    <row r="56" spans="1:18" ht="13.5" thickBot="1">
      <c r="A56" s="128"/>
      <c r="B56" s="107"/>
      <c r="C56" s="109"/>
      <c r="D56" s="127"/>
      <c r="E56" s="127"/>
      <c r="F56" s="101"/>
      <c r="G56" s="101"/>
      <c r="H56" s="103"/>
      <c r="I56" s="105"/>
      <c r="K56" s="107"/>
      <c r="L56" s="110"/>
      <c r="M56" s="110"/>
      <c r="N56" s="110"/>
      <c r="O56" s="101"/>
      <c r="P56" s="101"/>
      <c r="Q56" s="103"/>
      <c r="R56" s="105"/>
    </row>
    <row r="57" spans="1:18" ht="12.75">
      <c r="A57" s="128"/>
      <c r="B57" s="115"/>
      <c r="C57" s="116" t="e">
        <f>VLOOKUP(B57,'пр.взв'!B7:E18,2,FALSE)</f>
        <v>#N/A</v>
      </c>
      <c r="D57" s="129" t="e">
        <f>VLOOKUP(B57,'пр.взв'!B5:F55,3,FALSE)</f>
        <v>#N/A</v>
      </c>
      <c r="E57" s="129" t="e">
        <f>VLOOKUP(B57,'пр.взв'!B5:G55,4,FALSE)</f>
        <v>#N/A</v>
      </c>
      <c r="F57" s="111"/>
      <c r="G57" s="112"/>
      <c r="H57" s="113"/>
      <c r="I57" s="114"/>
      <c r="K57" s="115"/>
      <c r="L57" s="116" t="e">
        <f>VLOOKUP(K57,'пр.взв'!B7:E18,2,FALSE)</f>
        <v>#N/A</v>
      </c>
      <c r="M57" s="116" t="e">
        <f>VLOOKUP(K57,'пр.взв'!B5:G56,3,FALSE)</f>
        <v>#N/A</v>
      </c>
      <c r="N57" s="116" t="e">
        <f>VLOOKUP(K57,'пр.взв'!B5:G56,4,FALSE)</f>
        <v>#N/A</v>
      </c>
      <c r="O57" s="111"/>
      <c r="P57" s="112"/>
      <c r="Q57" s="113"/>
      <c r="R57" s="114"/>
    </row>
    <row r="58" spans="1:18" ht="12.75">
      <c r="A58" s="128"/>
      <c r="B58" s="106"/>
      <c r="C58" s="110"/>
      <c r="D58" s="126"/>
      <c r="E58" s="126"/>
      <c r="F58" s="98"/>
      <c r="G58" s="100"/>
      <c r="H58" s="102"/>
      <c r="I58" s="104"/>
      <c r="K58" s="106"/>
      <c r="L58" s="110"/>
      <c r="M58" s="110"/>
      <c r="N58" s="110"/>
      <c r="O58" s="98"/>
      <c r="P58" s="100"/>
      <c r="Q58" s="102"/>
      <c r="R58" s="104"/>
    </row>
    <row r="59" spans="1:18" ht="12.75">
      <c r="A59" s="128"/>
      <c r="B59" s="106"/>
      <c r="C59" s="108" t="e">
        <f>VLOOKUP(B59,'пр.взв'!B7:E18,2,FALSE)</f>
        <v>#N/A</v>
      </c>
      <c r="D59" s="126" t="e">
        <f>VLOOKUP(B59,'пр.взв'!B5:G56,3,FALSE)</f>
        <v>#N/A</v>
      </c>
      <c r="E59" s="126" t="e">
        <f>VLOOKUP(B59,'пр.взв'!B5:G56,4,FALSE)</f>
        <v>#N/A</v>
      </c>
      <c r="F59" s="98"/>
      <c r="G59" s="100"/>
      <c r="H59" s="102"/>
      <c r="I59" s="104"/>
      <c r="K59" s="106"/>
      <c r="L59" s="108" t="e">
        <f>VLOOKUP(K59,'пр.взв'!B7:E18,2,FALSE)</f>
        <v>#N/A</v>
      </c>
      <c r="M59" s="110" t="e">
        <f>VLOOKUP(K59,'пр.взв'!B5:G58,3,FALSE)</f>
        <v>#N/A</v>
      </c>
      <c r="N59" s="110" t="e">
        <f>VLOOKUP(K59,'пр.взв'!B5:G58,4,FALSE)</f>
        <v>#N/A</v>
      </c>
      <c r="O59" s="98"/>
      <c r="P59" s="100"/>
      <c r="Q59" s="102"/>
      <c r="R59" s="104"/>
    </row>
    <row r="60" spans="1:18" ht="13.5" thickBot="1">
      <c r="A60" s="128"/>
      <c r="B60" s="107"/>
      <c r="C60" s="109"/>
      <c r="D60" s="127"/>
      <c r="E60" s="127"/>
      <c r="F60" s="99"/>
      <c r="G60" s="101"/>
      <c r="H60" s="103"/>
      <c r="I60" s="105"/>
      <c r="K60" s="107"/>
      <c r="L60" s="109"/>
      <c r="M60" s="109"/>
      <c r="N60" s="109"/>
      <c r="O60" s="99"/>
      <c r="P60" s="101"/>
      <c r="Q60" s="103"/>
      <c r="R60" s="105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2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10" sqref="AF1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5" t="s">
        <v>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</row>
    <row r="2" spans="1:28" ht="50.25" customHeight="1" thickBot="1">
      <c r="A2" s="16"/>
      <c r="B2" s="187" t="s">
        <v>33</v>
      </c>
      <c r="C2" s="188"/>
      <c r="D2" s="188"/>
      <c r="E2" s="188"/>
      <c r="F2" s="188"/>
      <c r="G2" s="188"/>
      <c r="H2" s="188"/>
      <c r="I2" s="188"/>
      <c r="J2" s="188"/>
      <c r="K2" s="211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</row>
    <row r="3" spans="1:30" ht="20.25" customHeight="1" thickBot="1">
      <c r="A3" s="17"/>
      <c r="B3" s="209" t="str">
        <f>HYPERLINK('[1]реквизиты'!$A$3)</f>
        <v>08-10 мая 2015 г.  г.Саратов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  <c r="X3" s="206" t="str">
        <f>HYPERLINK('пр.взв'!D4)</f>
        <v>В.к. св.71 кг.</v>
      </c>
      <c r="Y3" s="207"/>
      <c r="Z3" s="207"/>
      <c r="AA3" s="207"/>
      <c r="AB3" s="208"/>
      <c r="AC3" s="14"/>
      <c r="AD3" s="14"/>
    </row>
    <row r="4" spans="1:34" ht="14.25" customHeight="1" thickBot="1">
      <c r="A4" s="179"/>
      <c r="B4" s="167" t="s">
        <v>5</v>
      </c>
      <c r="C4" s="169" t="s">
        <v>2</v>
      </c>
      <c r="D4" s="189" t="s">
        <v>3</v>
      </c>
      <c r="E4" s="191" t="s">
        <v>34</v>
      </c>
      <c r="F4" s="193" t="s">
        <v>6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5"/>
      <c r="Y4" s="196"/>
      <c r="Z4" s="214" t="s">
        <v>7</v>
      </c>
      <c r="AA4" s="216" t="s">
        <v>37</v>
      </c>
      <c r="AB4" s="175" t="s">
        <v>16</v>
      </c>
      <c r="AC4" s="14"/>
      <c r="AD4" s="14"/>
      <c r="AH4" s="18"/>
    </row>
    <row r="5" spans="1:33" ht="15" customHeight="1" thickBot="1">
      <c r="A5" s="179"/>
      <c r="B5" s="168"/>
      <c r="C5" s="170"/>
      <c r="D5" s="190"/>
      <c r="E5" s="192"/>
      <c r="F5" s="161">
        <v>1</v>
      </c>
      <c r="G5" s="181"/>
      <c r="H5" s="161">
        <v>2</v>
      </c>
      <c r="I5" s="162"/>
      <c r="J5" s="180">
        <v>3</v>
      </c>
      <c r="K5" s="181"/>
      <c r="L5" s="161">
        <v>4</v>
      </c>
      <c r="M5" s="162"/>
      <c r="N5" s="180">
        <v>5</v>
      </c>
      <c r="O5" s="181"/>
      <c r="P5" s="161">
        <v>6</v>
      </c>
      <c r="Q5" s="162"/>
      <c r="R5" s="180">
        <v>7</v>
      </c>
      <c r="S5" s="181"/>
      <c r="T5" s="161">
        <v>8</v>
      </c>
      <c r="U5" s="162"/>
      <c r="V5" s="161" t="s">
        <v>86</v>
      </c>
      <c r="W5" s="162"/>
      <c r="X5" s="161" t="s">
        <v>87</v>
      </c>
      <c r="Y5" s="162"/>
      <c r="Z5" s="215"/>
      <c r="AA5" s="217"/>
      <c r="AB5" s="176"/>
      <c r="AC5" s="29"/>
      <c r="AD5" s="29"/>
      <c r="AE5" s="20"/>
      <c r="AF5" s="20"/>
      <c r="AG5" s="2"/>
    </row>
    <row r="6" spans="1:33" ht="15" customHeight="1" thickBot="1">
      <c r="A6" s="15"/>
      <c r="B6" s="199" t="s">
        <v>68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1"/>
      <c r="AC6" s="29"/>
      <c r="AD6" s="29"/>
      <c r="AE6" s="20"/>
      <c r="AF6" s="20"/>
      <c r="AG6" s="2"/>
    </row>
    <row r="7" spans="1:34" ht="12.75" customHeight="1">
      <c r="A7" s="165"/>
      <c r="B7" s="171">
        <v>1</v>
      </c>
      <c r="C7" s="173" t="str">
        <f>VLOOKUP(B7,'пр.взв'!B7:E18,2,FALSE)</f>
        <v>Новиков Илья Вячеславович</v>
      </c>
      <c r="D7" s="182" t="str">
        <f>VLOOKUP(B7,'пр.взв'!B7:F18,3,FALSE)</f>
        <v>2002,2ю</v>
      </c>
      <c r="E7" s="182" t="str">
        <f>VLOOKUP(B7,'пр.взв'!B7:G18,4,FALSE)</f>
        <v>ГБОУ ЦО "Самбо-70" г.Москва</v>
      </c>
      <c r="F7" s="186">
        <v>2</v>
      </c>
      <c r="G7" s="62">
        <v>0</v>
      </c>
      <c r="H7" s="178">
        <v>3</v>
      </c>
      <c r="I7" s="62">
        <v>0</v>
      </c>
      <c r="J7" s="178" t="s">
        <v>70</v>
      </c>
      <c r="K7" s="62"/>
      <c r="L7" s="178" t="s">
        <v>79</v>
      </c>
      <c r="M7" s="62"/>
      <c r="N7" s="178"/>
      <c r="O7" s="62"/>
      <c r="P7" s="178"/>
      <c r="Q7" s="62"/>
      <c r="R7" s="178"/>
      <c r="S7" s="62"/>
      <c r="T7" s="178"/>
      <c r="U7" s="62"/>
      <c r="V7" s="178">
        <v>6</v>
      </c>
      <c r="W7" s="62">
        <v>0</v>
      </c>
      <c r="X7" s="178">
        <v>5</v>
      </c>
      <c r="Y7" s="62"/>
      <c r="Z7" s="198"/>
      <c r="AA7" s="218">
        <f>SUM(G7+I7+K7+M7+O7+Q7+S7+U7+W7+Y7)</f>
        <v>0</v>
      </c>
      <c r="AB7" s="197" t="s">
        <v>11</v>
      </c>
      <c r="AC7" s="27"/>
      <c r="AD7" s="27"/>
      <c r="AE7" s="27"/>
      <c r="AF7" s="27"/>
      <c r="AG7" s="27"/>
      <c r="AH7" s="27"/>
    </row>
    <row r="8" spans="1:34" ht="12.75" customHeight="1" thickBot="1">
      <c r="A8" s="177"/>
      <c r="B8" s="172"/>
      <c r="C8" s="174"/>
      <c r="D8" s="183"/>
      <c r="E8" s="183"/>
      <c r="F8" s="185"/>
      <c r="G8" s="63" t="s">
        <v>72</v>
      </c>
      <c r="H8" s="178"/>
      <c r="I8" s="63" t="s">
        <v>77</v>
      </c>
      <c r="J8" s="178"/>
      <c r="K8" s="63"/>
      <c r="L8" s="178"/>
      <c r="M8" s="63"/>
      <c r="N8" s="178"/>
      <c r="O8" s="63"/>
      <c r="P8" s="178"/>
      <c r="Q8" s="63"/>
      <c r="R8" s="178"/>
      <c r="S8" s="63"/>
      <c r="T8" s="178"/>
      <c r="U8" s="63"/>
      <c r="V8" s="178"/>
      <c r="W8" s="63" t="s">
        <v>85</v>
      </c>
      <c r="X8" s="178"/>
      <c r="Y8" s="63"/>
      <c r="Z8" s="156"/>
      <c r="AA8" s="154"/>
      <c r="AB8" s="140"/>
      <c r="AC8" s="27"/>
      <c r="AD8" s="27"/>
      <c r="AE8" s="27"/>
      <c r="AF8" s="27"/>
      <c r="AG8" s="27"/>
      <c r="AH8" s="27"/>
    </row>
    <row r="9" spans="1:34" ht="12.75" customHeight="1" thickTop="1">
      <c r="A9" s="165"/>
      <c r="B9" s="163">
        <v>2</v>
      </c>
      <c r="C9" s="149" t="str">
        <f>VLOOKUP(B9,'пр.взв'!B9:E18,2,FALSE)</f>
        <v>Карагодин Илья Александрович</v>
      </c>
      <c r="D9" s="159" t="str">
        <f>VLOOKUP(B9,'пр.взв'!B9:F18,3,FALSE)</f>
        <v>11.08.2001, 1ю</v>
      </c>
      <c r="E9" s="159" t="str">
        <f>VLOOKUP(B9,'пр.взв'!B9:G18,4,FALSE)</f>
        <v>г.Балашов Саратовская обл. ПФО</v>
      </c>
      <c r="F9" s="184">
        <v>1</v>
      </c>
      <c r="G9" s="64">
        <v>4</v>
      </c>
      <c r="H9" s="141" t="s">
        <v>70</v>
      </c>
      <c r="I9" s="64"/>
      <c r="J9" s="141">
        <v>3</v>
      </c>
      <c r="K9" s="64">
        <v>4</v>
      </c>
      <c r="L9" s="141" t="s">
        <v>75</v>
      </c>
      <c r="M9" s="64"/>
      <c r="N9" s="141" t="s">
        <v>75</v>
      </c>
      <c r="O9" s="64"/>
      <c r="P9" s="141" t="s">
        <v>75</v>
      </c>
      <c r="Q9" s="64"/>
      <c r="R9" s="141" t="s">
        <v>75</v>
      </c>
      <c r="S9" s="64"/>
      <c r="T9" s="141" t="s">
        <v>75</v>
      </c>
      <c r="U9" s="65"/>
      <c r="V9" s="141" t="s">
        <v>75</v>
      </c>
      <c r="W9" s="65"/>
      <c r="X9" s="141" t="s">
        <v>75</v>
      </c>
      <c r="Y9" s="65"/>
      <c r="Z9" s="155">
        <v>2</v>
      </c>
      <c r="AA9" s="153">
        <f>SUM(G9+I9+K9+M9+O9+Q9+S9+U9+W9+Y9)</f>
        <v>8</v>
      </c>
      <c r="AB9" s="139" t="s">
        <v>15</v>
      </c>
      <c r="AC9" s="27"/>
      <c r="AD9" s="27"/>
      <c r="AE9" s="27"/>
      <c r="AF9" s="27"/>
      <c r="AG9" s="27"/>
      <c r="AH9" s="27"/>
    </row>
    <row r="10" spans="1:34" ht="12.75" customHeight="1" thickBot="1">
      <c r="A10" s="166"/>
      <c r="B10" s="164"/>
      <c r="C10" s="150"/>
      <c r="D10" s="160"/>
      <c r="E10" s="160"/>
      <c r="F10" s="185"/>
      <c r="G10" s="66"/>
      <c r="H10" s="144"/>
      <c r="I10" s="66"/>
      <c r="J10" s="144"/>
      <c r="K10" s="66"/>
      <c r="L10" s="144"/>
      <c r="M10" s="66"/>
      <c r="N10" s="144"/>
      <c r="O10" s="66"/>
      <c r="P10" s="144"/>
      <c r="Q10" s="66"/>
      <c r="R10" s="144"/>
      <c r="S10" s="66"/>
      <c r="T10" s="144"/>
      <c r="U10" s="67"/>
      <c r="V10" s="144"/>
      <c r="W10" s="67"/>
      <c r="X10" s="144"/>
      <c r="Y10" s="67"/>
      <c r="Z10" s="156"/>
      <c r="AA10" s="154"/>
      <c r="AB10" s="140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163">
        <v>3</v>
      </c>
      <c r="C11" s="149" t="str">
        <f>VLOOKUP(B11,'пр.взв'!B11:E18,2,FALSE)</f>
        <v>Егиян Аркадий Анзорович</v>
      </c>
      <c r="D11" s="151" t="str">
        <f>VLOOKUP(B11,'пр.взв'!B11:F18,3,FALSE)</f>
        <v>11.06.2001, 1ю</v>
      </c>
      <c r="E11" s="151" t="str">
        <f>VLOOKUP(B11,'пр.взв'!B11:G18,4,FALSE)</f>
        <v>ГБОУ ЦО "Самбо-70" г.Москва</v>
      </c>
      <c r="F11" s="184" t="s">
        <v>70</v>
      </c>
      <c r="G11" s="64"/>
      <c r="H11" s="141">
        <v>1</v>
      </c>
      <c r="I11" s="64">
        <v>4</v>
      </c>
      <c r="J11" s="141">
        <v>2</v>
      </c>
      <c r="K11" s="64">
        <v>0</v>
      </c>
      <c r="L11" s="141" t="s">
        <v>80</v>
      </c>
      <c r="M11" s="64"/>
      <c r="N11" s="141"/>
      <c r="O11" s="64"/>
      <c r="P11" s="141" t="s">
        <v>84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3"/>
      <c r="AA11" s="153">
        <f>SUM(G11+I11+K11+M11+O11+Q11+S11+U11+W11+Y11)</f>
        <v>4</v>
      </c>
      <c r="AB11" s="139" t="s">
        <v>12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164"/>
      <c r="C12" s="150"/>
      <c r="D12" s="152"/>
      <c r="E12" s="152"/>
      <c r="F12" s="185"/>
      <c r="G12" s="66"/>
      <c r="H12" s="144"/>
      <c r="I12" s="66"/>
      <c r="J12" s="144"/>
      <c r="K12" s="66" t="s">
        <v>78</v>
      </c>
      <c r="L12" s="144"/>
      <c r="M12" s="66"/>
      <c r="N12" s="144"/>
      <c r="O12" s="66"/>
      <c r="P12" s="144"/>
      <c r="Q12" s="145"/>
      <c r="R12" s="145"/>
      <c r="S12" s="145"/>
      <c r="T12" s="145"/>
      <c r="U12" s="145"/>
      <c r="V12" s="145"/>
      <c r="W12" s="145"/>
      <c r="X12" s="145"/>
      <c r="Y12" s="145"/>
      <c r="Z12" s="146"/>
      <c r="AA12" s="154"/>
      <c r="AB12" s="140"/>
      <c r="AC12" s="27"/>
      <c r="AD12" s="27"/>
      <c r="AE12" s="27"/>
      <c r="AF12" s="27"/>
      <c r="AG12" s="27"/>
      <c r="AH12" s="27"/>
    </row>
    <row r="13" spans="1:34" ht="16.5" customHeight="1" thickBot="1" thickTop="1">
      <c r="A13" s="15"/>
      <c r="B13" s="202" t="s">
        <v>69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4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147">
        <v>4</v>
      </c>
      <c r="C14" s="149" t="str">
        <f>VLOOKUP(B14,'пр.взв'!B13:E18,2,FALSE)</f>
        <v>Сыров Сергей Дмитриевич</v>
      </c>
      <c r="D14" s="151" t="str">
        <f>VLOOKUP(B14,'пр.взв'!B13:F18,3,FALSE)</f>
        <v>12.03.2002, 1ю</v>
      </c>
      <c r="E14" s="159" t="str">
        <f>VLOOKUP(B14,'пр.взв'!B13:G18,4,FALSE)</f>
        <v>г.Энгельс, Саратовская обл., ПФО</v>
      </c>
      <c r="F14" s="184">
        <v>5</v>
      </c>
      <c r="G14" s="64">
        <v>4</v>
      </c>
      <c r="H14" s="141">
        <v>6</v>
      </c>
      <c r="I14" s="64">
        <v>4</v>
      </c>
      <c r="J14" s="141" t="s">
        <v>75</v>
      </c>
      <c r="K14" s="64"/>
      <c r="L14" s="141" t="s">
        <v>75</v>
      </c>
      <c r="M14" s="64"/>
      <c r="N14" s="141" t="s">
        <v>75</v>
      </c>
      <c r="O14" s="64"/>
      <c r="P14" s="141" t="s">
        <v>75</v>
      </c>
      <c r="Q14" s="64"/>
      <c r="R14" s="141" t="s">
        <v>75</v>
      </c>
      <c r="S14" s="64"/>
      <c r="T14" s="141" t="s">
        <v>75</v>
      </c>
      <c r="U14" s="65"/>
      <c r="V14" s="141" t="s">
        <v>75</v>
      </c>
      <c r="W14" s="65"/>
      <c r="X14" s="141" t="s">
        <v>75</v>
      </c>
      <c r="Y14" s="65"/>
      <c r="Z14" s="155">
        <v>2</v>
      </c>
      <c r="AA14" s="153">
        <f>SUM(G14+I14+K14+M14+O14+Q14+S14+U14+W14+Y14)</f>
        <v>8</v>
      </c>
      <c r="AB14" s="139" t="s">
        <v>14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148"/>
      <c r="C15" s="150"/>
      <c r="D15" s="152"/>
      <c r="E15" s="160"/>
      <c r="F15" s="185"/>
      <c r="G15" s="66"/>
      <c r="H15" s="144"/>
      <c r="I15" s="66"/>
      <c r="J15" s="144"/>
      <c r="K15" s="66"/>
      <c r="L15" s="144"/>
      <c r="M15" s="66"/>
      <c r="N15" s="144"/>
      <c r="O15" s="66"/>
      <c r="P15" s="144"/>
      <c r="Q15" s="66"/>
      <c r="R15" s="144"/>
      <c r="S15" s="66"/>
      <c r="T15" s="144"/>
      <c r="U15" s="67"/>
      <c r="V15" s="144"/>
      <c r="W15" s="67"/>
      <c r="X15" s="144"/>
      <c r="Y15" s="67"/>
      <c r="Z15" s="156"/>
      <c r="AA15" s="154"/>
      <c r="AB15" s="140"/>
      <c r="AC15" s="27"/>
      <c r="AD15" s="27"/>
      <c r="AE15" s="27"/>
      <c r="AF15" s="27"/>
      <c r="AG15" s="27"/>
      <c r="AH15" s="27"/>
    </row>
    <row r="16" spans="1:34" ht="12.75" customHeight="1" thickTop="1">
      <c r="A16" s="15"/>
      <c r="B16" s="157">
        <v>5</v>
      </c>
      <c r="C16" s="149" t="str">
        <f>VLOOKUP(B16,'пр.взв'!B15:E18,2,FALSE)</f>
        <v>Жабин Денис Дмитриевич</v>
      </c>
      <c r="D16" s="151" t="str">
        <f>VLOOKUP(B16,'пр.взв'!B15:F18,3,FALSE)</f>
        <v>13.03.2001, 1ю</v>
      </c>
      <c r="E16" s="151" t="str">
        <f>VLOOKUP(B16,'пр.взв'!B15:G18,4,FALSE)</f>
        <v>ГБОУ ЦО "Самбо-70" г.Москва</v>
      </c>
      <c r="F16" s="184">
        <v>4</v>
      </c>
      <c r="G16" s="64">
        <v>0</v>
      </c>
      <c r="H16" s="141" t="s">
        <v>70</v>
      </c>
      <c r="I16" s="64"/>
      <c r="J16" s="141">
        <v>6</v>
      </c>
      <c r="K16" s="64">
        <v>0</v>
      </c>
      <c r="L16" s="141" t="s">
        <v>82</v>
      </c>
      <c r="M16" s="64"/>
      <c r="N16" s="141"/>
      <c r="O16" s="64"/>
      <c r="P16" s="141"/>
      <c r="Q16" s="64"/>
      <c r="R16" s="141"/>
      <c r="S16" s="64"/>
      <c r="T16" s="141"/>
      <c r="U16" s="65"/>
      <c r="V16" s="141">
        <v>3</v>
      </c>
      <c r="W16" s="64">
        <v>0</v>
      </c>
      <c r="X16" s="141">
        <v>1</v>
      </c>
      <c r="Y16" s="65"/>
      <c r="Z16" s="155"/>
      <c r="AA16" s="153">
        <f>SUM(G16+I16+K16+M16+O16+Q16+S16+U16+W16+Y16)</f>
        <v>0</v>
      </c>
      <c r="AB16" s="139" t="s">
        <v>10</v>
      </c>
      <c r="AC16" s="27"/>
      <c r="AD16" s="27"/>
      <c r="AE16" s="27"/>
      <c r="AF16" s="27"/>
      <c r="AG16" s="27"/>
      <c r="AH16" s="27"/>
    </row>
    <row r="17" spans="1:34" ht="12.75" customHeight="1" thickBot="1">
      <c r="A17" s="15"/>
      <c r="B17" s="158"/>
      <c r="C17" s="150"/>
      <c r="D17" s="152"/>
      <c r="E17" s="152"/>
      <c r="F17" s="185"/>
      <c r="G17" s="66" t="s">
        <v>73</v>
      </c>
      <c r="H17" s="144"/>
      <c r="I17" s="66"/>
      <c r="J17" s="144"/>
      <c r="K17" s="66" t="s">
        <v>81</v>
      </c>
      <c r="L17" s="144"/>
      <c r="M17" s="66"/>
      <c r="N17" s="144"/>
      <c r="O17" s="66"/>
      <c r="P17" s="144"/>
      <c r="Q17" s="66"/>
      <c r="R17" s="144"/>
      <c r="S17" s="66"/>
      <c r="T17" s="144"/>
      <c r="U17" s="67"/>
      <c r="V17" s="144"/>
      <c r="W17" s="66"/>
      <c r="X17" s="144"/>
      <c r="Y17" s="67"/>
      <c r="Z17" s="156"/>
      <c r="AA17" s="154"/>
      <c r="AB17" s="140"/>
      <c r="AC17" s="27"/>
      <c r="AD17" s="27"/>
      <c r="AE17" s="27"/>
      <c r="AF17" s="27"/>
      <c r="AG17" s="27"/>
      <c r="AH17" s="27"/>
    </row>
    <row r="18" spans="1:34" ht="12.75" customHeight="1" thickTop="1">
      <c r="A18" s="15"/>
      <c r="B18" s="147">
        <v>6</v>
      </c>
      <c r="C18" s="149" t="str">
        <f>VLOOKUP(B18,'пр.взв'!B17:E18,2,FALSE)</f>
        <v>Лощилов Сергей Михайлович</v>
      </c>
      <c r="D18" s="151" t="str">
        <f>VLOOKUP(B18,'пр.взв'!B17:F18,3,FALSE)</f>
        <v>29.01.2001, 1р</v>
      </c>
      <c r="E18" s="159" t="str">
        <f>VLOOKUP(B18,'пр.взв'!B17:G18,4,FALSE)</f>
        <v>г.Ковров  Владимирская обл., ЦФО</v>
      </c>
      <c r="F18" s="184" t="s">
        <v>70</v>
      </c>
      <c r="G18" s="64"/>
      <c r="H18" s="141">
        <v>4</v>
      </c>
      <c r="I18" s="64">
        <v>0</v>
      </c>
      <c r="J18" s="141">
        <v>5</v>
      </c>
      <c r="K18" s="64">
        <v>4</v>
      </c>
      <c r="L18" s="141" t="s">
        <v>83</v>
      </c>
      <c r="M18" s="64"/>
      <c r="N18" s="141"/>
      <c r="O18" s="64"/>
      <c r="P18" s="141"/>
      <c r="Q18" s="64"/>
      <c r="R18" s="141"/>
      <c r="S18" s="64"/>
      <c r="T18" s="141"/>
      <c r="U18" s="65"/>
      <c r="V18" s="141">
        <v>1</v>
      </c>
      <c r="W18" s="64">
        <v>4</v>
      </c>
      <c r="X18" s="141"/>
      <c r="Y18" s="65"/>
      <c r="Z18" s="155"/>
      <c r="AA18" s="153">
        <f>SUM(G18+I18+K18+M18+O18+Q18+S18+U18+W18+Y18)</f>
        <v>8</v>
      </c>
      <c r="AB18" s="139" t="s">
        <v>12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148"/>
      <c r="C19" s="150"/>
      <c r="D19" s="152"/>
      <c r="E19" s="160"/>
      <c r="F19" s="185"/>
      <c r="G19" s="66"/>
      <c r="H19" s="144"/>
      <c r="I19" s="66" t="s">
        <v>74</v>
      </c>
      <c r="J19" s="144"/>
      <c r="K19" s="66"/>
      <c r="L19" s="144"/>
      <c r="M19" s="66"/>
      <c r="N19" s="144"/>
      <c r="O19" s="66"/>
      <c r="P19" s="144"/>
      <c r="Q19" s="66"/>
      <c r="R19" s="144"/>
      <c r="S19" s="66"/>
      <c r="T19" s="144"/>
      <c r="U19" s="67"/>
      <c r="V19" s="144"/>
      <c r="W19" s="66"/>
      <c r="X19" s="144"/>
      <c r="Y19" s="67"/>
      <c r="Z19" s="156"/>
      <c r="AA19" s="154"/>
      <c r="AB19" s="140"/>
      <c r="AC19" s="27"/>
      <c r="AD19" s="27"/>
      <c r="AE19" s="27"/>
      <c r="AF19" s="27"/>
      <c r="AG19" s="27"/>
      <c r="AH19" s="27"/>
    </row>
    <row r="20" spans="2:28" ht="10.5" customHeight="1" thickTop="1">
      <c r="B20" s="25"/>
      <c r="C20" s="24"/>
      <c r="D20" s="24"/>
      <c r="E20" s="24"/>
      <c r="F20" s="26"/>
      <c r="G20" s="23"/>
      <c r="H20" s="26"/>
      <c r="I20" s="23"/>
      <c r="J20" s="26"/>
      <c r="K20" s="23"/>
      <c r="L20" s="26"/>
      <c r="M20" s="23"/>
      <c r="N20" s="26"/>
      <c r="O20" s="23"/>
      <c r="P20" s="26"/>
      <c r="Q20" s="23"/>
      <c r="R20" s="26"/>
      <c r="S20" s="23"/>
      <c r="T20" s="26"/>
      <c r="U20" s="23"/>
      <c r="V20" s="26"/>
      <c r="W20" s="23"/>
      <c r="X20" s="26"/>
      <c r="Y20" s="23"/>
      <c r="Z20" s="27"/>
      <c r="AA20" s="27"/>
      <c r="AB20" s="27"/>
    </row>
    <row r="21" spans="2:29" ht="18.75" customHeight="1">
      <c r="B21" s="57" t="str">
        <f>HYPERLINK('[1]реквизиты'!$A$6)</f>
        <v>Гл. судья, судья МК</v>
      </c>
      <c r="C21" s="35"/>
      <c r="D21" s="35"/>
      <c r="E21" s="35"/>
      <c r="F21" s="58"/>
      <c r="G21" s="35"/>
      <c r="H21" s="57"/>
      <c r="I21" s="56"/>
      <c r="J21" s="38"/>
      <c r="K21" s="56"/>
      <c r="L21" s="38"/>
      <c r="M21" s="56"/>
      <c r="N21" s="38"/>
      <c r="O21" s="56"/>
      <c r="P21" s="38"/>
      <c r="Q21" s="56"/>
      <c r="R21" s="38"/>
      <c r="S21" s="40"/>
      <c r="T21" s="38" t="str">
        <f>HYPERLINK('[1]реквизиты'!$G$6)</f>
        <v>Балыков Ю.А.</v>
      </c>
      <c r="U21" s="56"/>
      <c r="V21" s="38"/>
      <c r="W21" s="56"/>
      <c r="X21" s="38"/>
      <c r="Y21" s="56"/>
      <c r="Z21" s="38" t="str">
        <f>HYPERLINK('[1]реквизиты'!$G$7)</f>
        <v>/г.Пенза/</v>
      </c>
      <c r="AA21" s="38"/>
      <c r="AB21" s="38"/>
      <c r="AC21" s="35"/>
    </row>
    <row r="22" spans="2:29" ht="16.5" customHeight="1">
      <c r="B22" s="57" t="str">
        <f>HYPERLINK('[1]реквизиты'!$A$8)</f>
        <v>Гл. секретарь</v>
      </c>
      <c r="C22" s="35"/>
      <c r="D22" s="48"/>
      <c r="E22" s="48"/>
      <c r="F22" s="58"/>
      <c r="G22" s="48"/>
      <c r="H22" s="57"/>
      <c r="I22" s="40"/>
      <c r="J22" s="38"/>
      <c r="K22" s="40"/>
      <c r="L22" s="38"/>
      <c r="M22" s="40"/>
      <c r="N22" s="38"/>
      <c r="O22" s="40"/>
      <c r="P22" s="38"/>
      <c r="Q22" s="40"/>
      <c r="R22" s="38"/>
      <c r="S22" s="40"/>
      <c r="T22" s="61" t="str">
        <f>HYPERLINK('[1]реквизиты'!$G$8)</f>
        <v>Шкильная Е.С.</v>
      </c>
      <c r="U22" s="60"/>
      <c r="V22" s="38"/>
      <c r="W22" s="40"/>
      <c r="X22" s="38"/>
      <c r="Y22" s="40"/>
      <c r="Z22" s="38" t="str">
        <f>HYPERLINK('[1]реквизиты'!$G$9)</f>
        <v>/г.Саратов/</v>
      </c>
      <c r="AA22" s="38"/>
      <c r="AB22" s="38"/>
      <c r="AC22" s="35"/>
    </row>
    <row r="23" spans="2:29" ht="10.5" customHeight="1">
      <c r="B23" s="59"/>
      <c r="C23" s="59"/>
      <c r="D23" s="59"/>
      <c r="E23" s="59"/>
      <c r="F23" s="38"/>
      <c r="G23" s="56"/>
      <c r="H23" s="38"/>
      <c r="I23" s="56"/>
      <c r="J23" s="38"/>
      <c r="K23" s="56"/>
      <c r="L23" s="38"/>
      <c r="M23" s="56"/>
      <c r="N23" s="38"/>
      <c r="O23" s="56"/>
      <c r="P23" s="38"/>
      <c r="Q23" s="56"/>
      <c r="R23" s="38"/>
      <c r="S23" s="56"/>
      <c r="T23" s="38"/>
      <c r="U23" s="56"/>
      <c r="V23" s="38"/>
      <c r="W23" s="56"/>
      <c r="X23" s="38"/>
      <c r="Y23" s="56"/>
      <c r="Z23" s="38"/>
      <c r="AA23" s="38"/>
      <c r="AB23" s="38"/>
      <c r="AC23" s="35"/>
    </row>
    <row r="24" spans="2:28" ht="10.5" customHeight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</row>
    <row r="25" spans="2:28" ht="10.5" customHeight="1">
      <c r="B25" s="28"/>
      <c r="C25" s="24"/>
      <c r="D25" s="24"/>
      <c r="E25" s="24"/>
      <c r="F25" s="26"/>
      <c r="G25" s="19"/>
      <c r="H25" s="26"/>
      <c r="I25" s="19"/>
      <c r="J25" s="2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</row>
    <row r="26" spans="2:28" ht="10.5" customHeight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</row>
    <row r="27" spans="2:28" ht="10.5" customHeight="1">
      <c r="B27" s="28"/>
      <c r="C27" s="24"/>
      <c r="D27" s="24"/>
      <c r="E27" s="24"/>
      <c r="F27" s="26"/>
      <c r="G27" s="19"/>
      <c r="H27" s="26"/>
      <c r="I27" s="19"/>
      <c r="J27" s="2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</row>
    <row r="28" spans="2:28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</row>
    <row r="29" spans="2:28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</row>
    <row r="30" spans="2:28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</row>
    <row r="31" spans="2:28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</row>
    <row r="32" spans="2:28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</row>
    <row r="33" spans="2:28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</row>
    <row r="34" spans="2:28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</row>
    <row r="35" spans="2:28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</row>
    <row r="36" spans="2:28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</row>
    <row r="37" spans="2:28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</row>
    <row r="38" spans="2:28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</row>
    <row r="39" spans="2:28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</row>
    <row r="40" spans="2:28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</row>
    <row r="41" spans="2:28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</row>
    <row r="42" spans="2:28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</row>
    <row r="43" spans="2:28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</row>
    <row r="44" spans="2:28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</row>
    <row r="45" spans="2:28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</row>
    <row r="46" spans="2:28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</row>
    <row r="47" spans="2:28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</row>
    <row r="48" spans="2:28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31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  <c r="AC76" s="3"/>
      <c r="AD76" s="3"/>
      <c r="AE76" s="3"/>
    </row>
    <row r="77" spans="2:31" ht="15.75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  <c r="AC77" s="3"/>
      <c r="AD77" s="3"/>
      <c r="AE77" s="3"/>
    </row>
    <row r="78" spans="2:31" ht="15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  <c r="AC78" s="3"/>
      <c r="AD78" s="3"/>
      <c r="AE78" s="3"/>
    </row>
    <row r="79" spans="2:31" ht="15.75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  <c r="AC79" s="3"/>
      <c r="AD79" s="3"/>
      <c r="AE79" s="3"/>
    </row>
    <row r="80" spans="2:31" ht="15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  <c r="AC80" s="3"/>
      <c r="AD80" s="3"/>
      <c r="AE80" s="3"/>
    </row>
    <row r="81" spans="2:31" ht="15.75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  <c r="AC81" s="3"/>
      <c r="AD81" s="3"/>
      <c r="AE81" s="3"/>
    </row>
    <row r="82" spans="2:31" ht="15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  <c r="AC82" s="3"/>
      <c r="AD82" s="3"/>
      <c r="AE82" s="3"/>
    </row>
    <row r="83" spans="2:31" ht="15.75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  <c r="AC83" s="3"/>
      <c r="AD83" s="3"/>
      <c r="AE83" s="3"/>
    </row>
    <row r="84" spans="2:31" ht="15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  <c r="AC84" s="3"/>
      <c r="AD84" s="3"/>
      <c r="AE84" s="3"/>
    </row>
    <row r="85" spans="2:31" ht="15.75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  <c r="AC85" s="3"/>
      <c r="AD85" s="3"/>
      <c r="AE85" s="3"/>
    </row>
    <row r="86" spans="2:31" ht="15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  <c r="AC86" s="3"/>
      <c r="AD86" s="3"/>
      <c r="AE86" s="3"/>
    </row>
    <row r="87" spans="2:31" ht="15.75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  <c r="AC87" s="3"/>
      <c r="AD87" s="3"/>
      <c r="AE87" s="3"/>
    </row>
    <row r="88" spans="2:31" ht="15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  <c r="AC88" s="3"/>
      <c r="AD88" s="3"/>
      <c r="AE88" s="3"/>
    </row>
    <row r="89" spans="2:31" ht="15.75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  <c r="AC89" s="3"/>
      <c r="AD89" s="3"/>
      <c r="AE89" s="3"/>
    </row>
    <row r="90" spans="2:31" ht="15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  <c r="AC90" s="3"/>
      <c r="AD90" s="3"/>
      <c r="AE90" s="3"/>
    </row>
    <row r="91" spans="2:31" ht="15.75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  <c r="AC91" s="3"/>
      <c r="AD91" s="3"/>
      <c r="AE91" s="3"/>
    </row>
    <row r="92" spans="2:31" ht="15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  <c r="AC92" s="3"/>
      <c r="AD92" s="3"/>
      <c r="AE92" s="3"/>
    </row>
    <row r="93" spans="2:31" ht="15.75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  <c r="AC93" s="3"/>
      <c r="AD93" s="3"/>
      <c r="AE93" s="3"/>
    </row>
    <row r="94" spans="2:31" ht="15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  <c r="AC94" s="3"/>
      <c r="AD94" s="3"/>
      <c r="AE94" s="3"/>
    </row>
    <row r="95" spans="2:31" ht="15.75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  <c r="AC95" s="3"/>
      <c r="AD95" s="3"/>
      <c r="AE95" s="3"/>
    </row>
    <row r="96" spans="2:31" ht="15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  <c r="AC96" s="3"/>
      <c r="AD96" s="3"/>
      <c r="AE96" s="3"/>
    </row>
    <row r="97" spans="2:31" ht="15.75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  <c r="AC97" s="3"/>
      <c r="AD97" s="3"/>
      <c r="AE97" s="3"/>
    </row>
    <row r="98" spans="2:31" ht="15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  <c r="AC98" s="3"/>
      <c r="AD98" s="3"/>
      <c r="AE98" s="3"/>
    </row>
    <row r="99" spans="2:31" ht="15.75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  <c r="AC99" s="3"/>
      <c r="AD99" s="3"/>
      <c r="AE99" s="3"/>
    </row>
    <row r="100" spans="2:31" ht="15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  <c r="AC100" s="3"/>
      <c r="AD100" s="3"/>
      <c r="AE100" s="3"/>
    </row>
    <row r="101" spans="2:31" ht="15.75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  <c r="AC101" s="3"/>
      <c r="AD101" s="3"/>
      <c r="AE101" s="3"/>
    </row>
    <row r="102" spans="2:31" ht="15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  <c r="AC102" s="3"/>
      <c r="AD102" s="3"/>
      <c r="AE102" s="3"/>
    </row>
    <row r="103" spans="2:31" ht="15.75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  <c r="AC103" s="3"/>
      <c r="AD103" s="3"/>
      <c r="AE103" s="3"/>
    </row>
    <row r="104" spans="2:31" ht="15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  <c r="AC104" s="3"/>
      <c r="AD104" s="3"/>
      <c r="AE104" s="3"/>
    </row>
    <row r="105" spans="2:31" ht="15.75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  <c r="AC105" s="3"/>
      <c r="AD105" s="3"/>
      <c r="AE105" s="3"/>
    </row>
    <row r="106" spans="2:31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28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2:28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2:28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2:28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2:28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2:28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2:2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2:2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2:28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2:2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2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2:2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2:2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2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</sheetData>
  <sheetProtection/>
  <mergeCells count="125">
    <mergeCell ref="B6:AB6"/>
    <mergeCell ref="B13:AB13"/>
    <mergeCell ref="A1:AB1"/>
    <mergeCell ref="X3:AB3"/>
    <mergeCell ref="B3:W3"/>
    <mergeCell ref="Z16:Z17"/>
    <mergeCell ref="K2:AB2"/>
    <mergeCell ref="Z4:Z5"/>
    <mergeCell ref="AA4:AA5"/>
    <mergeCell ref="AA7:AA8"/>
    <mergeCell ref="AB7:AB8"/>
    <mergeCell ref="AB9:AB10"/>
    <mergeCell ref="Z7:Z8"/>
    <mergeCell ref="Z14:Z15"/>
    <mergeCell ref="V9:V10"/>
    <mergeCell ref="X9:X10"/>
    <mergeCell ref="AB11:AB12"/>
    <mergeCell ref="AA14:AA15"/>
    <mergeCell ref="AB14:AB15"/>
    <mergeCell ref="V18:V19"/>
    <mergeCell ref="X18:X19"/>
    <mergeCell ref="V14:V15"/>
    <mergeCell ref="X14:X15"/>
    <mergeCell ref="V16:V17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P18:P19"/>
    <mergeCell ref="N9:N10"/>
    <mergeCell ref="H14:H15"/>
    <mergeCell ref="J14:J15"/>
    <mergeCell ref="L14:L15"/>
    <mergeCell ref="N14:N15"/>
    <mergeCell ref="H11:H12"/>
    <mergeCell ref="J11:J12"/>
    <mergeCell ref="L11:L12"/>
    <mergeCell ref="N11:N12"/>
    <mergeCell ref="L16:L17"/>
    <mergeCell ref="N16:N17"/>
    <mergeCell ref="P14:P15"/>
    <mergeCell ref="R14:R15"/>
    <mergeCell ref="P16:P17"/>
    <mergeCell ref="R16:R17"/>
    <mergeCell ref="F18:F19"/>
    <mergeCell ref="T7:T8"/>
    <mergeCell ref="T18:T19"/>
    <mergeCell ref="R18:R19"/>
    <mergeCell ref="H16:H17"/>
    <mergeCell ref="J16:J17"/>
    <mergeCell ref="H18:H19"/>
    <mergeCell ref="J18:J19"/>
    <mergeCell ref="L18:L19"/>
    <mergeCell ref="N18:N19"/>
    <mergeCell ref="T14:T15"/>
    <mergeCell ref="AA9:AA10"/>
    <mergeCell ref="AA11:AA12"/>
    <mergeCell ref="T9:T10"/>
    <mergeCell ref="X16:X17"/>
    <mergeCell ref="Z9:Z10"/>
    <mergeCell ref="D7:D8"/>
    <mergeCell ref="E7:E8"/>
    <mergeCell ref="D9:D10"/>
    <mergeCell ref="E9:E10"/>
    <mergeCell ref="T5:U5"/>
    <mergeCell ref="T16:T17"/>
    <mergeCell ref="F9:F10"/>
    <mergeCell ref="F11:F12"/>
    <mergeCell ref="F14:F15"/>
    <mergeCell ref="F16:F17"/>
    <mergeCell ref="E18:E19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4:B5"/>
    <mergeCell ref="C4:C5"/>
    <mergeCell ref="C16:C17"/>
    <mergeCell ref="D16:D17"/>
    <mergeCell ref="E16:E17"/>
    <mergeCell ref="B14:B15"/>
    <mergeCell ref="C14:C15"/>
    <mergeCell ref="D14:D15"/>
    <mergeCell ref="E14:E15"/>
    <mergeCell ref="AB16:AB17"/>
    <mergeCell ref="AB18:AB19"/>
    <mergeCell ref="P11:Z12"/>
    <mergeCell ref="B18:B19"/>
    <mergeCell ref="C18:C19"/>
    <mergeCell ref="D18:D19"/>
    <mergeCell ref="AA16:AA17"/>
    <mergeCell ref="AA18:AA19"/>
    <mergeCell ref="Z18:Z19"/>
    <mergeCell ref="B16:B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25"/>
  <sheetViews>
    <sheetView zoomScalePageLayoutView="0" workbookViewId="0" topLeftCell="A1">
      <selection activeCell="G5" sqref="G5:G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35</v>
      </c>
      <c r="B1" s="238"/>
      <c r="C1" s="238"/>
      <c r="D1" s="238"/>
      <c r="E1" s="238"/>
      <c r="F1" s="238"/>
      <c r="G1" s="238"/>
    </row>
    <row r="2" spans="1:10" ht="24" customHeight="1">
      <c r="A2" s="229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30"/>
      <c r="C2" s="230"/>
      <c r="D2" s="230"/>
      <c r="E2" s="230"/>
      <c r="F2" s="230"/>
      <c r="G2" s="230"/>
      <c r="H2" s="4"/>
      <c r="I2" s="4"/>
      <c r="J2" s="4"/>
    </row>
    <row r="3" spans="1:7" ht="15" customHeight="1">
      <c r="A3" s="231" t="str">
        <f>HYPERLINK('[1]реквизиты'!$A$3)</f>
        <v>08-10 мая 2015 г.  г.Саратов</v>
      </c>
      <c r="B3" s="231"/>
      <c r="C3" s="231"/>
      <c r="D3" s="231"/>
      <c r="E3" s="231"/>
      <c r="F3" s="231"/>
      <c r="G3" s="231"/>
    </row>
    <row r="4" ht="12.75">
      <c r="D4" s="7" t="s">
        <v>66</v>
      </c>
    </row>
    <row r="5" spans="1:7" ht="12.75">
      <c r="A5" s="221" t="s">
        <v>1</v>
      </c>
      <c r="B5" s="232" t="s">
        <v>5</v>
      </c>
      <c r="C5" s="221" t="s">
        <v>2</v>
      </c>
      <c r="D5" s="221" t="s">
        <v>3</v>
      </c>
      <c r="E5" s="221" t="s">
        <v>31</v>
      </c>
      <c r="F5" s="221" t="s">
        <v>8</v>
      </c>
      <c r="G5" s="221" t="s">
        <v>9</v>
      </c>
    </row>
    <row r="6" spans="1:7" ht="12.75">
      <c r="A6" s="221"/>
      <c r="B6" s="221"/>
      <c r="C6" s="221"/>
      <c r="D6" s="221"/>
      <c r="E6" s="221"/>
      <c r="F6" s="221"/>
      <c r="G6" s="221"/>
    </row>
    <row r="7" spans="1:7" ht="12.75">
      <c r="A7" s="224" t="s">
        <v>10</v>
      </c>
      <c r="B7" s="225">
        <v>1</v>
      </c>
      <c r="C7" s="220" t="s">
        <v>67</v>
      </c>
      <c r="D7" s="221" t="s">
        <v>48</v>
      </c>
      <c r="E7" s="222" t="s">
        <v>49</v>
      </c>
      <c r="F7" s="223" t="s">
        <v>50</v>
      </c>
      <c r="G7" s="219" t="s">
        <v>51</v>
      </c>
    </row>
    <row r="8" spans="1:7" ht="12.75">
      <c r="A8" s="224"/>
      <c r="B8" s="226"/>
      <c r="C8" s="220"/>
      <c r="D8" s="221"/>
      <c r="E8" s="222"/>
      <c r="F8" s="223"/>
      <c r="G8" s="219"/>
    </row>
    <row r="9" spans="1:7" ht="12.75" customHeight="1">
      <c r="A9" s="224" t="s">
        <v>11</v>
      </c>
      <c r="B9" s="225">
        <v>2</v>
      </c>
      <c r="C9" s="220" t="s">
        <v>44</v>
      </c>
      <c r="D9" s="221" t="s">
        <v>45</v>
      </c>
      <c r="E9" s="222" t="s">
        <v>46</v>
      </c>
      <c r="F9" s="223"/>
      <c r="G9" s="219" t="s">
        <v>47</v>
      </c>
    </row>
    <row r="10" spans="1:7" ht="12.75" customHeight="1">
      <c r="A10" s="224"/>
      <c r="B10" s="226"/>
      <c r="C10" s="220"/>
      <c r="D10" s="221"/>
      <c r="E10" s="222"/>
      <c r="F10" s="223"/>
      <c r="G10" s="219"/>
    </row>
    <row r="11" spans="1:7" ht="12.75" customHeight="1">
      <c r="A11" s="224" t="s">
        <v>12</v>
      </c>
      <c r="B11" s="225">
        <v>3</v>
      </c>
      <c r="C11" s="220" t="s">
        <v>52</v>
      </c>
      <c r="D11" s="221" t="s">
        <v>53</v>
      </c>
      <c r="E11" s="222" t="s">
        <v>49</v>
      </c>
      <c r="F11" s="223"/>
      <c r="G11" s="219" t="s">
        <v>54</v>
      </c>
    </row>
    <row r="12" spans="1:7" ht="12.75" customHeight="1">
      <c r="A12" s="224"/>
      <c r="B12" s="226"/>
      <c r="C12" s="220"/>
      <c r="D12" s="221"/>
      <c r="E12" s="222"/>
      <c r="F12" s="223"/>
      <c r="G12" s="219"/>
    </row>
    <row r="13" spans="1:7" ht="12.75" customHeight="1">
      <c r="A13" s="224" t="s">
        <v>13</v>
      </c>
      <c r="B13" s="225">
        <v>4</v>
      </c>
      <c r="C13" s="220" t="s">
        <v>55</v>
      </c>
      <c r="D13" s="221" t="s">
        <v>56</v>
      </c>
      <c r="E13" s="222" t="s">
        <v>57</v>
      </c>
      <c r="F13" s="223"/>
      <c r="G13" s="219" t="s">
        <v>58</v>
      </c>
    </row>
    <row r="14" spans="1:7" ht="12.75" customHeight="1">
      <c r="A14" s="224"/>
      <c r="B14" s="226"/>
      <c r="C14" s="220"/>
      <c r="D14" s="221"/>
      <c r="E14" s="222"/>
      <c r="F14" s="223"/>
      <c r="G14" s="219"/>
    </row>
    <row r="15" spans="1:7" ht="12.75" customHeight="1">
      <c r="A15" s="224" t="s">
        <v>14</v>
      </c>
      <c r="B15" s="225">
        <v>5</v>
      </c>
      <c r="C15" s="220" t="s">
        <v>59</v>
      </c>
      <c r="D15" s="227" t="s">
        <v>60</v>
      </c>
      <c r="E15" s="222" t="s">
        <v>49</v>
      </c>
      <c r="F15" s="223"/>
      <c r="G15" s="219" t="s">
        <v>61</v>
      </c>
    </row>
    <row r="16" spans="1:7" ht="12.75" customHeight="1">
      <c r="A16" s="224"/>
      <c r="B16" s="226"/>
      <c r="C16" s="220"/>
      <c r="D16" s="221"/>
      <c r="E16" s="222"/>
      <c r="F16" s="223"/>
      <c r="G16" s="219"/>
    </row>
    <row r="17" spans="1:7" ht="12.75" customHeight="1">
      <c r="A17" s="224" t="s">
        <v>15</v>
      </c>
      <c r="B17" s="225">
        <v>6</v>
      </c>
      <c r="C17" s="220" t="s">
        <v>62</v>
      </c>
      <c r="D17" s="221" t="s">
        <v>63</v>
      </c>
      <c r="E17" s="222" t="s">
        <v>64</v>
      </c>
      <c r="F17" s="223"/>
      <c r="G17" s="219" t="s">
        <v>65</v>
      </c>
    </row>
    <row r="18" spans="1:7" ht="12.75" customHeight="1">
      <c r="A18" s="224"/>
      <c r="B18" s="226"/>
      <c r="C18" s="220"/>
      <c r="D18" s="221"/>
      <c r="E18" s="222"/>
      <c r="F18" s="223"/>
      <c r="G18" s="219"/>
    </row>
    <row r="19" spans="1:8" ht="12.75">
      <c r="A19" s="233"/>
      <c r="B19" s="234"/>
      <c r="C19" s="228"/>
      <c r="D19" s="236"/>
      <c r="E19" s="236"/>
      <c r="F19" s="237"/>
      <c r="G19" s="228"/>
      <c r="H19" s="3"/>
    </row>
    <row r="20" spans="1:8" ht="12.75">
      <c r="A20" s="233"/>
      <c r="B20" s="235"/>
      <c r="C20" s="228"/>
      <c r="D20" s="236"/>
      <c r="E20" s="236"/>
      <c r="F20" s="237"/>
      <c r="G20" s="228"/>
      <c r="H20" s="3"/>
    </row>
    <row r="21" spans="1:8" ht="12.75">
      <c r="A21" s="233"/>
      <c r="B21" s="234"/>
      <c r="C21" s="228"/>
      <c r="D21" s="236"/>
      <c r="E21" s="236"/>
      <c r="F21" s="237"/>
      <c r="G21" s="228"/>
      <c r="H21" s="3"/>
    </row>
    <row r="22" spans="1:8" ht="12.75">
      <c r="A22" s="233"/>
      <c r="B22" s="235"/>
      <c r="C22" s="228"/>
      <c r="D22" s="236"/>
      <c r="E22" s="236"/>
      <c r="F22" s="237"/>
      <c r="G22" s="228"/>
      <c r="H22" s="3"/>
    </row>
    <row r="23" spans="1:8" ht="12.75">
      <c r="A23" s="233"/>
      <c r="B23" s="234"/>
      <c r="C23" s="228"/>
      <c r="D23" s="236"/>
      <c r="E23" s="236"/>
      <c r="F23" s="237"/>
      <c r="G23" s="228"/>
      <c r="H23" s="3"/>
    </row>
    <row r="24" spans="1:8" ht="12.75">
      <c r="A24" s="233"/>
      <c r="B24" s="235"/>
      <c r="C24" s="228"/>
      <c r="D24" s="236"/>
      <c r="E24" s="236"/>
      <c r="F24" s="237"/>
      <c r="G24" s="228"/>
      <c r="H24" s="3"/>
    </row>
    <row r="25" spans="1:8" ht="12.75">
      <c r="A25" s="233"/>
      <c r="B25" s="234"/>
      <c r="C25" s="228"/>
      <c r="D25" s="236"/>
      <c r="E25" s="236"/>
      <c r="F25" s="237"/>
      <c r="G25" s="228"/>
      <c r="H25" s="3"/>
    </row>
    <row r="26" spans="1:8" ht="12.75">
      <c r="A26" s="233"/>
      <c r="B26" s="235"/>
      <c r="C26" s="228"/>
      <c r="D26" s="236"/>
      <c r="E26" s="236"/>
      <c r="F26" s="237"/>
      <c r="G26" s="228"/>
      <c r="H26" s="3"/>
    </row>
    <row r="27" spans="1:8" ht="12.75">
      <c r="A27" s="233"/>
      <c r="B27" s="234"/>
      <c r="C27" s="228"/>
      <c r="D27" s="236"/>
      <c r="E27" s="236"/>
      <c r="F27" s="237"/>
      <c r="G27" s="228"/>
      <c r="H27" s="3"/>
    </row>
    <row r="28" spans="1:8" ht="12.75">
      <c r="A28" s="233"/>
      <c r="B28" s="235"/>
      <c r="C28" s="228"/>
      <c r="D28" s="236"/>
      <c r="E28" s="236"/>
      <c r="F28" s="237"/>
      <c r="G28" s="228"/>
      <c r="H28" s="3"/>
    </row>
    <row r="29" spans="1:8" ht="12.75">
      <c r="A29" s="233"/>
      <c r="B29" s="234"/>
      <c r="C29" s="228"/>
      <c r="D29" s="236"/>
      <c r="E29" s="236"/>
      <c r="F29" s="237"/>
      <c r="G29" s="228"/>
      <c r="H29" s="3"/>
    </row>
    <row r="30" spans="1:8" ht="12.75">
      <c r="A30" s="233"/>
      <c r="B30" s="235"/>
      <c r="C30" s="228"/>
      <c r="D30" s="236"/>
      <c r="E30" s="236"/>
      <c r="F30" s="237"/>
      <c r="G30" s="228"/>
      <c r="H30" s="3"/>
    </row>
    <row r="31" spans="1:8" ht="12.75">
      <c r="A31" s="233"/>
      <c r="B31" s="234"/>
      <c r="C31" s="228"/>
      <c r="D31" s="236"/>
      <c r="E31" s="236"/>
      <c r="F31" s="237"/>
      <c r="G31" s="228"/>
      <c r="H31" s="3"/>
    </row>
    <row r="32" spans="1:8" ht="12.75">
      <c r="A32" s="233"/>
      <c r="B32" s="235"/>
      <c r="C32" s="228"/>
      <c r="D32" s="236"/>
      <c r="E32" s="236"/>
      <c r="F32" s="237"/>
      <c r="G32" s="228"/>
      <c r="H32" s="3"/>
    </row>
    <row r="33" spans="1:8" ht="12.75">
      <c r="A33" s="233"/>
      <c r="B33" s="234"/>
      <c r="C33" s="228"/>
      <c r="D33" s="236"/>
      <c r="E33" s="236"/>
      <c r="F33" s="237"/>
      <c r="G33" s="228"/>
      <c r="H33" s="3"/>
    </row>
    <row r="34" spans="1:8" ht="12.75">
      <c r="A34" s="233"/>
      <c r="B34" s="235"/>
      <c r="C34" s="228"/>
      <c r="D34" s="236"/>
      <c r="E34" s="236"/>
      <c r="F34" s="237"/>
      <c r="G34" s="228"/>
      <c r="H34" s="3"/>
    </row>
    <row r="35" spans="1:8" ht="12.75">
      <c r="A35" s="233"/>
      <c r="B35" s="234"/>
      <c r="C35" s="228"/>
      <c r="D35" s="236"/>
      <c r="E35" s="236"/>
      <c r="F35" s="237"/>
      <c r="G35" s="228"/>
      <c r="H35" s="3"/>
    </row>
    <row r="36" spans="1:8" ht="12.75">
      <c r="A36" s="233"/>
      <c r="B36" s="235"/>
      <c r="C36" s="228"/>
      <c r="D36" s="236"/>
      <c r="E36" s="236"/>
      <c r="F36" s="237"/>
      <c r="G36" s="228"/>
      <c r="H36" s="3"/>
    </row>
    <row r="37" spans="1:8" ht="12.75">
      <c r="A37" s="233"/>
      <c r="B37" s="234"/>
      <c r="C37" s="228"/>
      <c r="D37" s="236"/>
      <c r="E37" s="236"/>
      <c r="F37" s="237"/>
      <c r="G37" s="228"/>
      <c r="H37" s="3"/>
    </row>
    <row r="38" spans="1:8" ht="12.75">
      <c r="A38" s="233"/>
      <c r="B38" s="235"/>
      <c r="C38" s="228"/>
      <c r="D38" s="236"/>
      <c r="E38" s="236"/>
      <c r="F38" s="237"/>
      <c r="G38" s="228"/>
      <c r="H38" s="3"/>
    </row>
    <row r="39" spans="1:8" ht="12.75">
      <c r="A39" s="233"/>
      <c r="B39" s="234"/>
      <c r="C39" s="228"/>
      <c r="D39" s="236"/>
      <c r="E39" s="236"/>
      <c r="F39" s="237"/>
      <c r="G39" s="228"/>
      <c r="H39" s="3"/>
    </row>
    <row r="40" spans="1:8" ht="12.75">
      <c r="A40" s="233"/>
      <c r="B40" s="235"/>
      <c r="C40" s="228"/>
      <c r="D40" s="236"/>
      <c r="E40" s="236"/>
      <c r="F40" s="237"/>
      <c r="G40" s="228"/>
      <c r="H40" s="3"/>
    </row>
    <row r="41" spans="1:8" ht="12.75">
      <c r="A41" s="233"/>
      <c r="B41" s="234"/>
      <c r="C41" s="228"/>
      <c r="D41" s="236"/>
      <c r="E41" s="236"/>
      <c r="F41" s="237"/>
      <c r="G41" s="228"/>
      <c r="H41" s="3"/>
    </row>
    <row r="42" spans="1:8" ht="12.75">
      <c r="A42" s="233"/>
      <c r="B42" s="235"/>
      <c r="C42" s="228"/>
      <c r="D42" s="236"/>
      <c r="E42" s="236"/>
      <c r="F42" s="237"/>
      <c r="G42" s="228"/>
      <c r="H42" s="3"/>
    </row>
    <row r="43" spans="1:8" ht="12.75">
      <c r="A43" s="233"/>
      <c r="B43" s="234"/>
      <c r="C43" s="228"/>
      <c r="D43" s="236"/>
      <c r="E43" s="236"/>
      <c r="F43" s="237"/>
      <c r="G43" s="228"/>
      <c r="H43" s="3"/>
    </row>
    <row r="44" spans="1:8" ht="12.75">
      <c r="A44" s="233"/>
      <c r="B44" s="235"/>
      <c r="C44" s="228"/>
      <c r="D44" s="236"/>
      <c r="E44" s="236"/>
      <c r="F44" s="237"/>
      <c r="G44" s="228"/>
      <c r="H44" s="3"/>
    </row>
    <row r="45" spans="1:8" ht="12.75">
      <c r="A45" s="233"/>
      <c r="B45" s="234"/>
      <c r="C45" s="228"/>
      <c r="D45" s="236"/>
      <c r="E45" s="236"/>
      <c r="F45" s="237"/>
      <c r="G45" s="228"/>
      <c r="H45" s="3"/>
    </row>
    <row r="46" spans="1:8" ht="12.75">
      <c r="A46" s="233"/>
      <c r="B46" s="235"/>
      <c r="C46" s="228"/>
      <c r="D46" s="236"/>
      <c r="E46" s="236"/>
      <c r="F46" s="237"/>
      <c r="G46" s="228"/>
      <c r="H46" s="3"/>
    </row>
    <row r="47" spans="1:8" ht="12.75">
      <c r="A47" s="233"/>
      <c r="B47" s="234"/>
      <c r="C47" s="228"/>
      <c r="D47" s="236"/>
      <c r="E47" s="236"/>
      <c r="F47" s="237"/>
      <c r="G47" s="228"/>
      <c r="H47" s="3"/>
    </row>
    <row r="48" spans="1:8" ht="12.75">
      <c r="A48" s="233"/>
      <c r="B48" s="235"/>
      <c r="C48" s="228"/>
      <c r="D48" s="236"/>
      <c r="E48" s="236"/>
      <c r="F48" s="237"/>
      <c r="G48" s="228"/>
      <c r="H48" s="3"/>
    </row>
    <row r="49" spans="1:8" ht="12.75">
      <c r="A49" s="233"/>
      <c r="B49" s="234"/>
      <c r="C49" s="228"/>
      <c r="D49" s="236"/>
      <c r="E49" s="236"/>
      <c r="F49" s="237"/>
      <c r="G49" s="228"/>
      <c r="H49" s="3"/>
    </row>
    <row r="50" spans="1:8" ht="12.75">
      <c r="A50" s="233"/>
      <c r="B50" s="235"/>
      <c r="C50" s="228"/>
      <c r="D50" s="236"/>
      <c r="E50" s="236"/>
      <c r="F50" s="237"/>
      <c r="G50" s="228"/>
      <c r="H50" s="3"/>
    </row>
    <row r="51" spans="1:8" ht="12.75">
      <c r="A51" s="233"/>
      <c r="B51" s="234"/>
      <c r="C51" s="228"/>
      <c r="D51" s="236"/>
      <c r="E51" s="236"/>
      <c r="F51" s="237"/>
      <c r="G51" s="228"/>
      <c r="H51" s="3"/>
    </row>
    <row r="52" spans="1:8" ht="12.75">
      <c r="A52" s="233"/>
      <c r="B52" s="235"/>
      <c r="C52" s="228"/>
      <c r="D52" s="236"/>
      <c r="E52" s="236"/>
      <c r="F52" s="237"/>
      <c r="G52" s="228"/>
      <c r="H52" s="3"/>
    </row>
    <row r="53" spans="1:8" ht="12.75">
      <c r="A53" s="233"/>
      <c r="B53" s="234"/>
      <c r="C53" s="228"/>
      <c r="D53" s="236"/>
      <c r="E53" s="236"/>
      <c r="F53" s="237"/>
      <c r="G53" s="228"/>
      <c r="H53" s="3"/>
    </row>
    <row r="54" spans="1:8" ht="12.75">
      <c r="A54" s="233"/>
      <c r="B54" s="235"/>
      <c r="C54" s="228"/>
      <c r="D54" s="236"/>
      <c r="E54" s="236"/>
      <c r="F54" s="237"/>
      <c r="G54" s="228"/>
      <c r="H54" s="3"/>
    </row>
    <row r="55" spans="1:8" ht="12.75">
      <c r="A55" s="233"/>
      <c r="B55" s="234"/>
      <c r="C55" s="228"/>
      <c r="D55" s="236"/>
      <c r="E55" s="236"/>
      <c r="F55" s="237"/>
      <c r="G55" s="228"/>
      <c r="H55" s="3"/>
    </row>
    <row r="56" spans="1:8" ht="12.75">
      <c r="A56" s="233"/>
      <c r="B56" s="235"/>
      <c r="C56" s="228"/>
      <c r="D56" s="236"/>
      <c r="E56" s="236"/>
      <c r="F56" s="237"/>
      <c r="G56" s="228"/>
      <c r="H56" s="3"/>
    </row>
    <row r="57" spans="1:8" ht="12.75">
      <c r="A57" s="233"/>
      <c r="B57" s="234"/>
      <c r="C57" s="228"/>
      <c r="D57" s="236"/>
      <c r="E57" s="236"/>
      <c r="F57" s="237"/>
      <c r="G57" s="228"/>
      <c r="H57" s="3"/>
    </row>
    <row r="58" spans="1:8" ht="12.75">
      <c r="A58" s="233"/>
      <c r="B58" s="235"/>
      <c r="C58" s="228"/>
      <c r="D58" s="236"/>
      <c r="E58" s="236"/>
      <c r="F58" s="237"/>
      <c r="G58" s="228"/>
      <c r="H58" s="3"/>
    </row>
    <row r="59" spans="1:8" ht="12.75">
      <c r="A59" s="233"/>
      <c r="B59" s="234"/>
      <c r="C59" s="228"/>
      <c r="D59" s="236"/>
      <c r="E59" s="236"/>
      <c r="F59" s="237"/>
      <c r="G59" s="228"/>
      <c r="H59" s="3"/>
    </row>
    <row r="60" spans="1:8" ht="12.75">
      <c r="A60" s="233"/>
      <c r="B60" s="235"/>
      <c r="C60" s="228"/>
      <c r="D60" s="236"/>
      <c r="E60" s="236"/>
      <c r="F60" s="237"/>
      <c r="G60" s="228"/>
      <c r="H60" s="3"/>
    </row>
    <row r="61" spans="1:8" ht="12.75">
      <c r="A61" s="233"/>
      <c r="B61" s="234"/>
      <c r="C61" s="228"/>
      <c r="D61" s="236"/>
      <c r="E61" s="236"/>
      <c r="F61" s="237"/>
      <c r="G61" s="228"/>
      <c r="H61" s="3"/>
    </row>
    <row r="62" spans="1:8" ht="12.75">
      <c r="A62" s="233"/>
      <c r="B62" s="235"/>
      <c r="C62" s="228"/>
      <c r="D62" s="236"/>
      <c r="E62" s="236"/>
      <c r="F62" s="237"/>
      <c r="G62" s="228"/>
      <c r="H62" s="3"/>
    </row>
    <row r="63" spans="1:8" ht="12.75">
      <c r="A63" s="233"/>
      <c r="B63" s="234"/>
      <c r="C63" s="228"/>
      <c r="D63" s="236"/>
      <c r="E63" s="236"/>
      <c r="F63" s="237"/>
      <c r="G63" s="228"/>
      <c r="H63" s="3"/>
    </row>
    <row r="64" spans="1:8" ht="12.75">
      <c r="A64" s="233"/>
      <c r="B64" s="235"/>
      <c r="C64" s="228"/>
      <c r="D64" s="236"/>
      <c r="E64" s="236"/>
      <c r="F64" s="237"/>
      <c r="G64" s="228"/>
      <c r="H64" s="3"/>
    </row>
    <row r="65" spans="1:8" ht="12.75">
      <c r="A65" s="233"/>
      <c r="B65" s="234"/>
      <c r="C65" s="228"/>
      <c r="D65" s="236"/>
      <c r="E65" s="236"/>
      <c r="F65" s="237"/>
      <c r="G65" s="228"/>
      <c r="H65" s="3"/>
    </row>
    <row r="66" spans="1:8" ht="12.75">
      <c r="A66" s="233"/>
      <c r="B66" s="235"/>
      <c r="C66" s="228"/>
      <c r="D66" s="236"/>
      <c r="E66" s="236"/>
      <c r="F66" s="237"/>
      <c r="G66" s="228"/>
      <c r="H66" s="3"/>
    </row>
    <row r="67" spans="1:8" ht="12.75">
      <c r="A67" s="233"/>
      <c r="B67" s="234"/>
      <c r="C67" s="228"/>
      <c r="D67" s="236"/>
      <c r="E67" s="236"/>
      <c r="F67" s="237"/>
      <c r="G67" s="228"/>
      <c r="H67" s="3"/>
    </row>
    <row r="68" spans="1:8" ht="12.75">
      <c r="A68" s="233"/>
      <c r="B68" s="235"/>
      <c r="C68" s="228"/>
      <c r="D68" s="236"/>
      <c r="E68" s="236"/>
      <c r="F68" s="237"/>
      <c r="G68" s="228"/>
      <c r="H68" s="3"/>
    </row>
    <row r="69" spans="1:8" ht="12.75">
      <c r="A69" s="233"/>
      <c r="B69" s="234"/>
      <c r="C69" s="228"/>
      <c r="D69" s="236"/>
      <c r="E69" s="236"/>
      <c r="F69" s="237"/>
      <c r="G69" s="228"/>
      <c r="H69" s="3"/>
    </row>
    <row r="70" spans="1:8" ht="12.75">
      <c r="A70" s="233"/>
      <c r="B70" s="235"/>
      <c r="C70" s="228"/>
      <c r="D70" s="236"/>
      <c r="E70" s="236"/>
      <c r="F70" s="237"/>
      <c r="G70" s="228"/>
      <c r="H70" s="3"/>
    </row>
    <row r="71" spans="1:8" ht="12.75">
      <c r="A71" s="233"/>
      <c r="B71" s="234"/>
      <c r="C71" s="228"/>
      <c r="D71" s="236"/>
      <c r="E71" s="236"/>
      <c r="F71" s="237"/>
      <c r="G71" s="228"/>
      <c r="H71" s="3"/>
    </row>
    <row r="72" spans="1:8" ht="12.75">
      <c r="A72" s="233"/>
      <c r="B72" s="235"/>
      <c r="C72" s="228"/>
      <c r="D72" s="236"/>
      <c r="E72" s="236"/>
      <c r="F72" s="237"/>
      <c r="G72" s="228"/>
      <c r="H72" s="3"/>
    </row>
    <row r="73" spans="1:8" ht="12.75">
      <c r="A73" s="233"/>
      <c r="B73" s="234"/>
      <c r="C73" s="228"/>
      <c r="D73" s="236"/>
      <c r="E73" s="236"/>
      <c r="F73" s="237"/>
      <c r="G73" s="228"/>
      <c r="H73" s="3"/>
    </row>
    <row r="74" spans="1:8" ht="12.75">
      <c r="A74" s="233"/>
      <c r="B74" s="235"/>
      <c r="C74" s="228"/>
      <c r="D74" s="236"/>
      <c r="E74" s="236"/>
      <c r="F74" s="237"/>
      <c r="G74" s="228"/>
      <c r="H74" s="3"/>
    </row>
    <row r="75" spans="1:8" ht="12.75">
      <c r="A75" s="233"/>
      <c r="B75" s="234"/>
      <c r="C75" s="228"/>
      <c r="D75" s="236"/>
      <c r="E75" s="236"/>
      <c r="F75" s="237"/>
      <c r="G75" s="228"/>
      <c r="H75" s="3"/>
    </row>
    <row r="76" spans="1:8" ht="12.75">
      <c r="A76" s="233"/>
      <c r="B76" s="235"/>
      <c r="C76" s="228"/>
      <c r="D76" s="236"/>
      <c r="E76" s="236"/>
      <c r="F76" s="237"/>
      <c r="G76" s="228"/>
      <c r="H76" s="3"/>
    </row>
    <row r="77" spans="1:8" ht="12.75">
      <c r="A77" s="233"/>
      <c r="B77" s="234"/>
      <c r="C77" s="228"/>
      <c r="D77" s="236"/>
      <c r="E77" s="236"/>
      <c r="F77" s="237"/>
      <c r="G77" s="228"/>
      <c r="H77" s="3"/>
    </row>
    <row r="78" spans="1:8" ht="12.75">
      <c r="A78" s="233"/>
      <c r="B78" s="235"/>
      <c r="C78" s="228"/>
      <c r="D78" s="236"/>
      <c r="E78" s="236"/>
      <c r="F78" s="237"/>
      <c r="G78" s="228"/>
      <c r="H78" s="3"/>
    </row>
    <row r="79" spans="1:8" ht="12.75">
      <c r="A79" s="233"/>
      <c r="B79" s="234"/>
      <c r="C79" s="228"/>
      <c r="D79" s="236"/>
      <c r="E79" s="236"/>
      <c r="F79" s="237"/>
      <c r="G79" s="228"/>
      <c r="H79" s="3"/>
    </row>
    <row r="80" spans="1:8" ht="12.75">
      <c r="A80" s="233"/>
      <c r="B80" s="235"/>
      <c r="C80" s="228"/>
      <c r="D80" s="236"/>
      <c r="E80" s="236"/>
      <c r="F80" s="237"/>
      <c r="G80" s="228"/>
      <c r="H80" s="3"/>
    </row>
    <row r="81" spans="1:8" ht="12.75">
      <c r="A81" s="233"/>
      <c r="B81" s="234"/>
      <c r="C81" s="228"/>
      <c r="D81" s="236"/>
      <c r="E81" s="236"/>
      <c r="F81" s="237"/>
      <c r="G81" s="228"/>
      <c r="H81" s="3"/>
    </row>
    <row r="82" spans="1:8" ht="12.75">
      <c r="A82" s="233"/>
      <c r="B82" s="235"/>
      <c r="C82" s="228"/>
      <c r="D82" s="236"/>
      <c r="E82" s="236"/>
      <c r="F82" s="237"/>
      <c r="G82" s="228"/>
      <c r="H82" s="3"/>
    </row>
    <row r="83" spans="1:8" ht="12.75">
      <c r="A83" s="233"/>
      <c r="B83" s="234"/>
      <c r="C83" s="228"/>
      <c r="D83" s="236"/>
      <c r="E83" s="236"/>
      <c r="F83" s="237"/>
      <c r="G83" s="228"/>
      <c r="H83" s="3"/>
    </row>
    <row r="84" spans="1:8" ht="12.75">
      <c r="A84" s="233"/>
      <c r="B84" s="235"/>
      <c r="C84" s="228"/>
      <c r="D84" s="236"/>
      <c r="E84" s="236"/>
      <c r="F84" s="237"/>
      <c r="G84" s="228"/>
      <c r="H84" s="3"/>
    </row>
    <row r="85" spans="1:8" ht="12.75">
      <c r="A85" s="233"/>
      <c r="B85" s="234"/>
      <c r="C85" s="228"/>
      <c r="D85" s="236"/>
      <c r="E85" s="236"/>
      <c r="F85" s="237"/>
      <c r="G85" s="228"/>
      <c r="H85" s="3"/>
    </row>
    <row r="86" spans="1:8" ht="12.75">
      <c r="A86" s="233"/>
      <c r="B86" s="235"/>
      <c r="C86" s="228"/>
      <c r="D86" s="236"/>
      <c r="E86" s="236"/>
      <c r="F86" s="237"/>
      <c r="G86" s="228"/>
      <c r="H86" s="3"/>
    </row>
    <row r="87" spans="1:8" ht="12.75">
      <c r="A87" s="233"/>
      <c r="B87" s="234"/>
      <c r="C87" s="228"/>
      <c r="D87" s="236"/>
      <c r="E87" s="236"/>
      <c r="F87" s="237"/>
      <c r="G87" s="228"/>
      <c r="H87" s="3"/>
    </row>
    <row r="88" spans="1:8" ht="12.75">
      <c r="A88" s="233"/>
      <c r="B88" s="235"/>
      <c r="C88" s="228"/>
      <c r="D88" s="236"/>
      <c r="E88" s="236"/>
      <c r="F88" s="237"/>
      <c r="G88" s="228"/>
      <c r="H88" s="3"/>
    </row>
    <row r="89" spans="1:8" ht="12.75">
      <c r="A89" s="233"/>
      <c r="B89" s="234"/>
      <c r="C89" s="228"/>
      <c r="D89" s="236"/>
      <c r="E89" s="236"/>
      <c r="F89" s="237"/>
      <c r="G89" s="228"/>
      <c r="H89" s="3"/>
    </row>
    <row r="90" spans="1:8" ht="12.75">
      <c r="A90" s="233"/>
      <c r="B90" s="235"/>
      <c r="C90" s="228"/>
      <c r="D90" s="236"/>
      <c r="E90" s="236"/>
      <c r="F90" s="237"/>
      <c r="G90" s="228"/>
      <c r="H90" s="3"/>
    </row>
    <row r="91" spans="1:8" ht="12.75">
      <c r="A91" s="233"/>
      <c r="B91" s="234"/>
      <c r="C91" s="228"/>
      <c r="D91" s="236"/>
      <c r="E91" s="236"/>
      <c r="F91" s="237"/>
      <c r="G91" s="228"/>
      <c r="H91" s="3"/>
    </row>
    <row r="92" spans="1:8" ht="12.75">
      <c r="A92" s="233"/>
      <c r="B92" s="235"/>
      <c r="C92" s="228"/>
      <c r="D92" s="236"/>
      <c r="E92" s="236"/>
      <c r="F92" s="237"/>
      <c r="G92" s="228"/>
      <c r="H92" s="3"/>
    </row>
    <row r="93" spans="1:8" ht="12.75">
      <c r="A93" s="233"/>
      <c r="B93" s="234"/>
      <c r="C93" s="228"/>
      <c r="D93" s="236"/>
      <c r="E93" s="236"/>
      <c r="F93" s="237"/>
      <c r="G93" s="228"/>
      <c r="H93" s="3"/>
    </row>
    <row r="94" spans="1:8" ht="12.75">
      <c r="A94" s="233"/>
      <c r="B94" s="235"/>
      <c r="C94" s="228"/>
      <c r="D94" s="236"/>
      <c r="E94" s="236"/>
      <c r="F94" s="237"/>
      <c r="G94" s="228"/>
      <c r="H94" s="3"/>
    </row>
    <row r="95" spans="1:8" ht="12.75">
      <c r="A95" s="233"/>
      <c r="B95" s="234"/>
      <c r="C95" s="228"/>
      <c r="D95" s="236"/>
      <c r="E95" s="236"/>
      <c r="F95" s="237"/>
      <c r="G95" s="228"/>
      <c r="H95" s="3"/>
    </row>
    <row r="96" spans="1:8" ht="12.75">
      <c r="A96" s="233"/>
      <c r="B96" s="235"/>
      <c r="C96" s="228"/>
      <c r="D96" s="236"/>
      <c r="E96" s="236"/>
      <c r="F96" s="237"/>
      <c r="G96" s="228"/>
      <c r="H96" s="3"/>
    </row>
    <row r="97" spans="1:8" ht="12.75">
      <c r="A97" s="233"/>
      <c r="B97" s="234"/>
      <c r="C97" s="228"/>
      <c r="D97" s="236"/>
      <c r="E97" s="236"/>
      <c r="F97" s="237"/>
      <c r="G97" s="228"/>
      <c r="H97" s="3"/>
    </row>
    <row r="98" spans="1:8" ht="12.75">
      <c r="A98" s="233"/>
      <c r="B98" s="235"/>
      <c r="C98" s="228"/>
      <c r="D98" s="236"/>
      <c r="E98" s="236"/>
      <c r="F98" s="237"/>
      <c r="G98" s="228"/>
      <c r="H98" s="3"/>
    </row>
    <row r="99" spans="1:8" ht="12.75">
      <c r="A99" s="233"/>
      <c r="B99" s="234"/>
      <c r="C99" s="228"/>
      <c r="D99" s="236"/>
      <c r="E99" s="236"/>
      <c r="F99" s="237"/>
      <c r="G99" s="228"/>
      <c r="H99" s="3"/>
    </row>
    <row r="100" spans="1:8" ht="12.75">
      <c r="A100" s="233"/>
      <c r="B100" s="235"/>
      <c r="C100" s="228"/>
      <c r="D100" s="236"/>
      <c r="E100" s="236"/>
      <c r="F100" s="237"/>
      <c r="G100" s="228"/>
      <c r="H100" s="3"/>
    </row>
    <row r="101" spans="1:8" ht="12.75">
      <c r="A101" s="233"/>
      <c r="B101" s="234"/>
      <c r="C101" s="228"/>
      <c r="D101" s="236"/>
      <c r="E101" s="236"/>
      <c r="F101" s="237"/>
      <c r="G101" s="228"/>
      <c r="H101" s="3"/>
    </row>
    <row r="102" spans="1:8" ht="12.75">
      <c r="A102" s="233"/>
      <c r="B102" s="235"/>
      <c r="C102" s="228"/>
      <c r="D102" s="236"/>
      <c r="E102" s="236"/>
      <c r="F102" s="237"/>
      <c r="G102" s="228"/>
      <c r="H102" s="3"/>
    </row>
    <row r="103" spans="1:8" ht="12.75">
      <c r="A103" s="233"/>
      <c r="B103" s="234"/>
      <c r="C103" s="228"/>
      <c r="D103" s="236"/>
      <c r="E103" s="236"/>
      <c r="F103" s="237"/>
      <c r="G103" s="228"/>
      <c r="H103" s="3"/>
    </row>
    <row r="104" spans="1:8" ht="12.75">
      <c r="A104" s="233"/>
      <c r="B104" s="235"/>
      <c r="C104" s="228"/>
      <c r="D104" s="236"/>
      <c r="E104" s="236"/>
      <c r="F104" s="237"/>
      <c r="G104" s="228"/>
      <c r="H104" s="3"/>
    </row>
    <row r="105" spans="1:8" ht="12.75">
      <c r="A105" s="233"/>
      <c r="B105" s="234"/>
      <c r="C105" s="228"/>
      <c r="D105" s="236"/>
      <c r="E105" s="236"/>
      <c r="F105" s="237"/>
      <c r="G105" s="228"/>
      <c r="H105" s="3"/>
    </row>
    <row r="106" spans="1:8" ht="12.75">
      <c r="A106" s="233"/>
      <c r="B106" s="235"/>
      <c r="C106" s="228"/>
      <c r="D106" s="236"/>
      <c r="E106" s="236"/>
      <c r="F106" s="237"/>
      <c r="G106" s="228"/>
      <c r="H106" s="3"/>
    </row>
    <row r="107" spans="1:8" ht="12.75">
      <c r="A107" s="233"/>
      <c r="B107" s="234"/>
      <c r="C107" s="228"/>
      <c r="D107" s="236"/>
      <c r="E107" s="236"/>
      <c r="F107" s="237"/>
      <c r="G107" s="228"/>
      <c r="H107" s="3"/>
    </row>
    <row r="108" spans="1:8" ht="12.75">
      <c r="A108" s="233"/>
      <c r="B108" s="235"/>
      <c r="C108" s="228"/>
      <c r="D108" s="236"/>
      <c r="E108" s="236"/>
      <c r="F108" s="237"/>
      <c r="G108" s="228"/>
      <c r="H108" s="3"/>
    </row>
    <row r="109" spans="1:8" ht="12.75">
      <c r="A109" s="30"/>
      <c r="B109" s="31"/>
      <c r="C109" s="21"/>
      <c r="D109" s="22"/>
      <c r="E109" s="22"/>
      <c r="F109" s="32"/>
      <c r="G109" s="21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</sheetData>
  <sheetProtection/>
  <mergeCells count="367">
    <mergeCell ref="A1:G1"/>
    <mergeCell ref="E105:E106"/>
    <mergeCell ref="F105:F106"/>
    <mergeCell ref="G105:G106"/>
    <mergeCell ref="E101:E102"/>
    <mergeCell ref="F101:F102"/>
    <mergeCell ref="G101:G102"/>
    <mergeCell ref="A103:A104"/>
    <mergeCell ref="C105:C106"/>
    <mergeCell ref="D105:D106"/>
    <mergeCell ref="B103:B104"/>
    <mergeCell ref="C103:C104"/>
    <mergeCell ref="F107:F108"/>
    <mergeCell ref="G107:G108"/>
    <mergeCell ref="E103:E104"/>
    <mergeCell ref="F103:F104"/>
    <mergeCell ref="G103:G104"/>
    <mergeCell ref="D107:D108"/>
    <mergeCell ref="E107:E108"/>
    <mergeCell ref="A101:A102"/>
    <mergeCell ref="B101:B102"/>
    <mergeCell ref="C101:C102"/>
    <mergeCell ref="D101:D102"/>
    <mergeCell ref="A107:A108"/>
    <mergeCell ref="B107:B108"/>
    <mergeCell ref="C107:C108"/>
    <mergeCell ref="D103:D104"/>
    <mergeCell ref="A105:A106"/>
    <mergeCell ref="B105:B106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G19:G20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G17:G18"/>
    <mergeCell ref="C17:C18"/>
    <mergeCell ref="D17:D18"/>
    <mergeCell ref="E17:E18"/>
    <mergeCell ref="F17:F18"/>
    <mergeCell ref="A17:A18"/>
    <mergeCell ref="B17:B1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7" t="s">
        <v>32</v>
      </c>
      <c r="B1" s="247"/>
      <c r="C1" s="247"/>
      <c r="D1" s="247"/>
      <c r="E1" s="247"/>
      <c r="F1" s="247"/>
      <c r="G1" s="24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" customHeight="1" thickBot="1">
      <c r="A2" s="187" t="s">
        <v>36</v>
      </c>
      <c r="B2" s="187"/>
      <c r="C2" s="187"/>
      <c r="D2" s="211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48"/>
      <c r="F2" s="248"/>
      <c r="G2" s="2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252" t="str">
        <f>HYPERLINK('[1]реквизиты'!$A$3)</f>
        <v>08-10 мая 2015 г.  г.Саратов</v>
      </c>
      <c r="E3" s="252"/>
      <c r="F3" s="252"/>
      <c r="G3" s="45" t="str">
        <f>HYPERLINK('пр.взв'!D4)</f>
        <v>В.к. св.71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18" t="s">
        <v>16</v>
      </c>
      <c r="B4" s="250" t="s">
        <v>5</v>
      </c>
      <c r="C4" s="122" t="s">
        <v>2</v>
      </c>
      <c r="D4" s="120" t="s">
        <v>3</v>
      </c>
      <c r="E4" s="122" t="s">
        <v>4</v>
      </c>
      <c r="F4" s="120" t="s">
        <v>8</v>
      </c>
      <c r="G4" s="124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19"/>
      <c r="B5" s="121"/>
      <c r="C5" s="251"/>
      <c r="D5" s="121"/>
      <c r="E5" s="251"/>
      <c r="F5" s="121"/>
      <c r="G5" s="25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3" t="s">
        <v>10</v>
      </c>
      <c r="B6" s="254">
        <v>5</v>
      </c>
      <c r="C6" s="255" t="str">
        <f>VLOOKUP(B6,'пр.взв'!B7:G18,2,FALSE)</f>
        <v>Жабин Денис Дмитриевич</v>
      </c>
      <c r="D6" s="122" t="str">
        <f>VLOOKUP(B6,'пр.взв'!B7:G18,3,FALSE)</f>
        <v>13.03.2001, 1ю</v>
      </c>
      <c r="E6" s="118" t="str">
        <f>VLOOKUP(B6,'пр.взв'!B7:G18,4,FALSE)</f>
        <v>ГБОУ ЦО "Самбо-70" г.Москва</v>
      </c>
      <c r="F6" s="120">
        <f>VLOOKUP(B6,'пр.взв'!B7:G18,5,FALSE)</f>
        <v>0</v>
      </c>
      <c r="G6" s="258" t="str">
        <f>VLOOKUP(B6,'пр.взв'!B7:G18,6,FALSE)</f>
        <v>Савкин А.В., Соломатин А.В., Соломатин С.В.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2"/>
      <c r="B7" s="244"/>
      <c r="C7" s="245"/>
      <c r="D7" s="251"/>
      <c r="E7" s="239"/>
      <c r="F7" s="240"/>
      <c r="G7" s="241"/>
    </row>
    <row r="8" spans="1:7" ht="13.5" customHeight="1">
      <c r="A8" s="242" t="s">
        <v>11</v>
      </c>
      <c r="B8" s="243">
        <v>1</v>
      </c>
      <c r="C8" s="245" t="str">
        <f>VLOOKUP(B8,'пр.взв'!B7:G18,2,FALSE)</f>
        <v>Новиков Илья Вячеславович</v>
      </c>
      <c r="D8" s="246" t="str">
        <f>VLOOKUP(B8,'пр.взв'!B7:G18,3,FALSE)</f>
        <v>2002,2ю</v>
      </c>
      <c r="E8" s="239" t="str">
        <f>VLOOKUP(B8,'пр.взв'!B7:G18,4,FALSE)</f>
        <v>ГБОУ ЦО "Самбо-70" г.Москва</v>
      </c>
      <c r="F8" s="240">
        <v>0</v>
      </c>
      <c r="G8" s="241" t="str">
        <f>VLOOKUP(B8,'пр.взв'!B7:G18,6,FALSE)</f>
        <v>Богомолов В.А., Мартынов И.В.</v>
      </c>
    </row>
    <row r="9" spans="1:7" ht="13.5" customHeight="1">
      <c r="A9" s="242"/>
      <c r="B9" s="244"/>
      <c r="C9" s="245"/>
      <c r="D9" s="246"/>
      <c r="E9" s="239"/>
      <c r="F9" s="240"/>
      <c r="G9" s="241"/>
    </row>
    <row r="10" spans="1:7" ht="13.5" customHeight="1">
      <c r="A10" s="242" t="s">
        <v>12</v>
      </c>
      <c r="B10" s="243">
        <v>3</v>
      </c>
      <c r="C10" s="245" t="str">
        <f>VLOOKUP(B10,'пр.взв'!B7:G18,2,FALSE)</f>
        <v>Егиян Аркадий Анзорович</v>
      </c>
      <c r="D10" s="246" t="str">
        <f>VLOOKUP(B10,'пр.взв'!B7:G18,3,FALSE)</f>
        <v>11.06.2001, 1ю</v>
      </c>
      <c r="E10" s="239" t="str">
        <f>VLOOKUP(B10,'пр.взв'!B7:G18,4,FALSE)</f>
        <v>ГБОУ ЦО "Самбо-70" г.Москва</v>
      </c>
      <c r="F10" s="240">
        <f>VLOOKUP(B10,'пр.взв'!B7:G18,5,FALSE)</f>
        <v>0</v>
      </c>
      <c r="G10" s="241" t="str">
        <f>VLOOKUP(B10,'пр.взв'!B7:G18,6,FALSE)</f>
        <v>Кабанов Д.Б., Богатырев Д.В.</v>
      </c>
    </row>
    <row r="11" spans="1:7" ht="13.5" customHeight="1">
      <c r="A11" s="242"/>
      <c r="B11" s="244"/>
      <c r="C11" s="245"/>
      <c r="D11" s="246"/>
      <c r="E11" s="239"/>
      <c r="F11" s="240"/>
      <c r="G11" s="241"/>
    </row>
    <row r="12" spans="1:7" ht="13.5" customHeight="1">
      <c r="A12" s="242" t="s">
        <v>12</v>
      </c>
      <c r="B12" s="243">
        <v>6</v>
      </c>
      <c r="C12" s="245" t="str">
        <f>VLOOKUP(B12,'пр.взв'!B7:G18,2,FALSE)</f>
        <v>Лощилов Сергей Михайлович</v>
      </c>
      <c r="D12" s="246" t="str">
        <f>VLOOKUP(B12,'пр.взв'!B7:G18,3,FALSE)</f>
        <v>29.01.2001, 1р</v>
      </c>
      <c r="E12" s="239" t="str">
        <f>VLOOKUP(B12,'пр.взв'!B7:G18,4,FALSE)</f>
        <v>г.Ковров  Владимирская обл., ЦФО</v>
      </c>
      <c r="F12" s="240">
        <f>VLOOKUP(B12,'пр.взв'!B7:G18,5,FALSE)</f>
        <v>0</v>
      </c>
      <c r="G12" s="241" t="str">
        <f>VLOOKUP(B12,'пр.взв'!B7:G18,6,FALSE)</f>
        <v>Нехорошко М.В.</v>
      </c>
    </row>
    <row r="13" spans="1:7" ht="13.5" customHeight="1">
      <c r="A13" s="242"/>
      <c r="B13" s="244"/>
      <c r="C13" s="245"/>
      <c r="D13" s="246"/>
      <c r="E13" s="239"/>
      <c r="F13" s="240"/>
      <c r="G13" s="241"/>
    </row>
    <row r="14" spans="1:7" ht="13.5" customHeight="1">
      <c r="A14" s="242" t="s">
        <v>14</v>
      </c>
      <c r="B14" s="243">
        <v>4</v>
      </c>
      <c r="C14" s="245" t="str">
        <f>VLOOKUP(B14,'пр.взв'!B7:G18,2,FALSE)</f>
        <v>Сыров Сергей Дмитриевич</v>
      </c>
      <c r="D14" s="246" t="str">
        <f>VLOOKUP(B14,'пр.взв'!B7:G18,3,FALSE)</f>
        <v>12.03.2002, 1ю</v>
      </c>
      <c r="E14" s="239" t="str">
        <f>VLOOKUP(B14,'пр.взв'!B7:G18,4,FALSE)</f>
        <v>г.Энгельс, Саратовская обл., ПФО</v>
      </c>
      <c r="F14" s="240">
        <f>VLOOKUP(B14,'пр.взв'!B7:G18,5,FALSE)</f>
        <v>0</v>
      </c>
      <c r="G14" s="241" t="str">
        <f>VLOOKUP(B14,'пр.взв'!B7:G18,6,FALSE)</f>
        <v>Никитин А.П.</v>
      </c>
    </row>
    <row r="15" spans="1:7" ht="13.5" customHeight="1">
      <c r="A15" s="242"/>
      <c r="B15" s="244"/>
      <c r="C15" s="245"/>
      <c r="D15" s="246"/>
      <c r="E15" s="239"/>
      <c r="F15" s="240"/>
      <c r="G15" s="241"/>
    </row>
    <row r="16" spans="1:7" ht="13.5" customHeight="1">
      <c r="A16" s="242" t="s">
        <v>15</v>
      </c>
      <c r="B16" s="243">
        <v>2</v>
      </c>
      <c r="C16" s="245" t="str">
        <f>VLOOKUP(B16,'пр.взв'!B7:G18,2,FALSE)</f>
        <v>Карагодин Илья Александрович</v>
      </c>
      <c r="D16" s="246" t="str">
        <f>VLOOKUP(B16,'пр.взв'!B7:G18,3,FALSE)</f>
        <v>11.08.2001, 1ю</v>
      </c>
      <c r="E16" s="239" t="str">
        <f>VLOOKUP(B16,'пр.взв'!B7:G18,4,FALSE)</f>
        <v>г.Балашов Саратовская обл. ПФО</v>
      </c>
      <c r="F16" s="240">
        <f>VLOOKUP(B16,'пр.взв'!B7:G18,5,FALSE)</f>
        <v>0</v>
      </c>
      <c r="G16" s="241" t="str">
        <f>VLOOKUP(B16,'пр.взв'!B7:G18,6,FALSE)</f>
        <v>Антипов С.В.</v>
      </c>
    </row>
    <row r="17" spans="1:7" ht="13.5" customHeight="1">
      <c r="A17" s="242"/>
      <c r="B17" s="244"/>
      <c r="C17" s="245"/>
      <c r="D17" s="246"/>
      <c r="E17" s="239"/>
      <c r="F17" s="240"/>
      <c r="G17" s="241"/>
    </row>
    <row r="18" spans="1:26" ht="34.5" customHeight="1">
      <c r="A18" s="34" t="str">
        <f>HYPERLINK('[1]реквизиты'!$A$6)</f>
        <v>Гл. судья, судья МК</v>
      </c>
      <c r="B18" s="35"/>
      <c r="C18" s="35"/>
      <c r="D18" s="36"/>
      <c r="E18" s="70" t="str">
        <f>HYPERLINK('[1]реквизиты'!$G$6)</f>
        <v>Балыков Ю.А.</v>
      </c>
      <c r="G18" s="39" t="str">
        <f>HYPERLINK('[1]реквизиты'!$G$7)</f>
        <v>/г.Пенза/</v>
      </c>
      <c r="H18" s="3"/>
      <c r="I18" s="3"/>
      <c r="J18" s="3"/>
      <c r="K18" s="3"/>
      <c r="L18" s="3"/>
      <c r="M18" s="3"/>
      <c r="N18" s="36"/>
      <c r="O18" s="36"/>
      <c r="P18" s="36"/>
      <c r="Q18" s="40"/>
      <c r="R18" s="38"/>
      <c r="S18" s="40"/>
      <c r="T18" s="38"/>
      <c r="U18" s="40"/>
      <c r="W18" s="40"/>
      <c r="X18" s="38"/>
      <c r="Y18" s="27"/>
      <c r="Z18" s="27"/>
    </row>
    <row r="19" spans="1:26" ht="28.5" customHeight="1">
      <c r="A19" s="41" t="str">
        <f>HYPERLINK('[1]реквизиты'!$A$8)</f>
        <v>Гл. секретарь</v>
      </c>
      <c r="B19" s="35"/>
      <c r="C19" s="48"/>
      <c r="D19" s="55"/>
      <c r="E19" s="37" t="str">
        <f>HYPERLINK('[1]реквизиты'!$G$8)</f>
        <v>Шкильная Е.С.</v>
      </c>
      <c r="F19" s="3"/>
      <c r="G19" s="39" t="str">
        <f>HYPERLINK('[1]реквизиты'!$G$9)</f>
        <v>/г.Саратов/</v>
      </c>
      <c r="H19" s="3"/>
      <c r="I19" s="3"/>
      <c r="J19" s="3"/>
      <c r="K19" s="3"/>
      <c r="L19" s="3"/>
      <c r="M19" s="3"/>
      <c r="N19" s="36"/>
      <c r="O19" s="36"/>
      <c r="P19" s="36"/>
      <c r="Q19" s="40"/>
      <c r="R19" s="38"/>
      <c r="S19" s="40"/>
      <c r="T19" s="38"/>
      <c r="U19" s="40"/>
      <c r="W19" s="40"/>
      <c r="X19" s="38"/>
      <c r="Y19" s="27"/>
      <c r="Z19" s="27"/>
    </row>
    <row r="20" spans="1:13" ht="12.75">
      <c r="A20" s="256"/>
      <c r="B20" s="234"/>
      <c r="C20" s="228"/>
      <c r="D20" s="236"/>
      <c r="E20" s="259"/>
      <c r="F20" s="260"/>
      <c r="G20" s="228"/>
      <c r="H20" s="3"/>
      <c r="I20" s="3"/>
      <c r="J20" s="3"/>
      <c r="K20" s="3"/>
      <c r="L20" s="3"/>
      <c r="M20" s="3"/>
    </row>
    <row r="21" spans="1:13" ht="12.75">
      <c r="A21" s="256"/>
      <c r="B21" s="235"/>
      <c r="C21" s="228"/>
      <c r="D21" s="236"/>
      <c r="E21" s="259"/>
      <c r="F21" s="260"/>
      <c r="G21" s="228"/>
      <c r="H21" s="3"/>
      <c r="I21" s="3"/>
      <c r="J21" s="3"/>
      <c r="K21" s="3"/>
      <c r="L21" s="3"/>
      <c r="M21" s="3"/>
    </row>
    <row r="22" spans="1:10" ht="12.75">
      <c r="A22" s="256"/>
      <c r="B22" s="234"/>
      <c r="C22" s="228"/>
      <c r="D22" s="236"/>
      <c r="E22" s="259"/>
      <c r="F22" s="260"/>
      <c r="G22" s="228"/>
      <c r="H22" s="3"/>
      <c r="I22" s="3"/>
      <c r="J22" s="3"/>
    </row>
    <row r="23" spans="1:10" ht="12.75">
      <c r="A23" s="256"/>
      <c r="B23" s="235"/>
      <c r="C23" s="228"/>
      <c r="D23" s="236"/>
      <c r="E23" s="259"/>
      <c r="F23" s="260"/>
      <c r="G23" s="228"/>
      <c r="H23" s="3"/>
      <c r="I23" s="3"/>
      <c r="J23" s="3"/>
    </row>
    <row r="24" spans="1:10" ht="12.75">
      <c r="A24" s="256"/>
      <c r="B24" s="234"/>
      <c r="C24" s="228"/>
      <c r="D24" s="236"/>
      <c r="E24" s="259"/>
      <c r="F24" s="260"/>
      <c r="G24" s="228"/>
      <c r="H24" s="3"/>
      <c r="I24" s="3"/>
      <c r="J24" s="3"/>
    </row>
    <row r="25" spans="1:10" ht="12.75">
      <c r="A25" s="256"/>
      <c r="B25" s="235"/>
      <c r="C25" s="228"/>
      <c r="D25" s="236"/>
      <c r="E25" s="259"/>
      <c r="F25" s="260"/>
      <c r="G25" s="228"/>
      <c r="H25" s="3"/>
      <c r="I25" s="3"/>
      <c r="J25" s="3"/>
    </row>
    <row r="26" spans="1:10" ht="12.75">
      <c r="A26" s="256"/>
      <c r="B26" s="234"/>
      <c r="C26" s="228"/>
      <c r="D26" s="236"/>
      <c r="E26" s="259"/>
      <c r="F26" s="260"/>
      <c r="G26" s="228"/>
      <c r="H26" s="3"/>
      <c r="I26" s="3"/>
      <c r="J26" s="3"/>
    </row>
    <row r="27" spans="1:10" ht="12.75">
      <c r="A27" s="256"/>
      <c r="B27" s="235"/>
      <c r="C27" s="228"/>
      <c r="D27" s="236"/>
      <c r="E27" s="259"/>
      <c r="F27" s="260"/>
      <c r="G27" s="228"/>
      <c r="H27" s="3"/>
      <c r="I27" s="3"/>
      <c r="J27" s="3"/>
    </row>
    <row r="28" spans="1:10" ht="12.75">
      <c r="A28" s="256"/>
      <c r="B28" s="234"/>
      <c r="C28" s="228"/>
      <c r="D28" s="236"/>
      <c r="E28" s="259"/>
      <c r="F28" s="260"/>
      <c r="G28" s="228"/>
      <c r="H28" s="3"/>
      <c r="I28" s="3"/>
      <c r="J28" s="3"/>
    </row>
    <row r="29" spans="1:10" ht="12.75">
      <c r="A29" s="256"/>
      <c r="B29" s="235"/>
      <c r="C29" s="228"/>
      <c r="D29" s="236"/>
      <c r="E29" s="259"/>
      <c r="F29" s="260"/>
      <c r="G29" s="228"/>
      <c r="H29" s="3"/>
      <c r="I29" s="3"/>
      <c r="J29" s="3"/>
    </row>
    <row r="30" spans="1:10" ht="12.75">
      <c r="A30" s="256"/>
      <c r="B30" s="234"/>
      <c r="C30" s="228"/>
      <c r="D30" s="236"/>
      <c r="E30" s="259"/>
      <c r="F30" s="260"/>
      <c r="G30" s="228"/>
      <c r="H30" s="3"/>
      <c r="I30" s="3"/>
      <c r="J30" s="3"/>
    </row>
    <row r="31" spans="1:10" ht="12.75">
      <c r="A31" s="256"/>
      <c r="B31" s="235"/>
      <c r="C31" s="228"/>
      <c r="D31" s="236"/>
      <c r="E31" s="259"/>
      <c r="F31" s="260"/>
      <c r="G31" s="228"/>
      <c r="H31" s="3"/>
      <c r="I31" s="3"/>
      <c r="J31" s="3"/>
    </row>
    <row r="32" spans="1:10" ht="12.75">
      <c r="A32" s="256"/>
      <c r="B32" s="234"/>
      <c r="C32" s="228"/>
      <c r="D32" s="236"/>
      <c r="E32" s="259"/>
      <c r="F32" s="260"/>
      <c r="G32" s="228"/>
      <c r="H32" s="3"/>
      <c r="I32" s="3"/>
      <c r="J32" s="3"/>
    </row>
    <row r="33" spans="1:10" ht="12.75">
      <c r="A33" s="256"/>
      <c r="B33" s="235"/>
      <c r="C33" s="228"/>
      <c r="D33" s="236"/>
      <c r="E33" s="259"/>
      <c r="F33" s="260"/>
      <c r="G33" s="228"/>
      <c r="H33" s="3"/>
      <c r="I33" s="3"/>
      <c r="J33" s="3"/>
    </row>
    <row r="34" spans="1:10" ht="12.75">
      <c r="A34" s="256"/>
      <c r="B34" s="234"/>
      <c r="C34" s="228"/>
      <c r="D34" s="236"/>
      <c r="E34" s="259"/>
      <c r="F34" s="260"/>
      <c r="G34" s="228"/>
      <c r="H34" s="3"/>
      <c r="I34" s="3"/>
      <c r="J34" s="3"/>
    </row>
    <row r="35" spans="1:10" ht="12.75">
      <c r="A35" s="256"/>
      <c r="B35" s="235"/>
      <c r="C35" s="228"/>
      <c r="D35" s="236"/>
      <c r="E35" s="259"/>
      <c r="F35" s="260"/>
      <c r="G35" s="228"/>
      <c r="H35" s="3"/>
      <c r="I35" s="3"/>
      <c r="J35" s="3"/>
    </row>
    <row r="36" spans="1:10" ht="12.75">
      <c r="A36" s="256"/>
      <c r="B36" s="234"/>
      <c r="C36" s="228"/>
      <c r="D36" s="236"/>
      <c r="E36" s="259"/>
      <c r="F36" s="260"/>
      <c r="G36" s="228"/>
      <c r="H36" s="3"/>
      <c r="I36" s="3"/>
      <c r="J36" s="3"/>
    </row>
    <row r="37" spans="1:10" ht="12.75">
      <c r="A37" s="256"/>
      <c r="B37" s="235"/>
      <c r="C37" s="228"/>
      <c r="D37" s="236"/>
      <c r="E37" s="259"/>
      <c r="F37" s="260"/>
      <c r="G37" s="228"/>
      <c r="H37" s="3"/>
      <c r="I37" s="3"/>
      <c r="J37" s="3"/>
    </row>
    <row r="38" spans="1:10" ht="12.75">
      <c r="A38" s="256"/>
      <c r="B38" s="234"/>
      <c r="C38" s="228"/>
      <c r="D38" s="236"/>
      <c r="E38" s="259"/>
      <c r="F38" s="260"/>
      <c r="G38" s="228"/>
      <c r="H38" s="3"/>
      <c r="I38" s="3"/>
      <c r="J38" s="3"/>
    </row>
    <row r="39" spans="1:10" ht="12.75">
      <c r="A39" s="256"/>
      <c r="B39" s="235"/>
      <c r="C39" s="228"/>
      <c r="D39" s="236"/>
      <c r="E39" s="259"/>
      <c r="F39" s="260"/>
      <c r="G39" s="228"/>
      <c r="H39" s="3"/>
      <c r="I39" s="3"/>
      <c r="J39" s="3"/>
    </row>
    <row r="40" spans="1:10" ht="12.75">
      <c r="A40" s="256"/>
      <c r="B40" s="234"/>
      <c r="C40" s="228"/>
      <c r="D40" s="236"/>
      <c r="E40" s="259"/>
      <c r="F40" s="260"/>
      <c r="G40" s="228"/>
      <c r="H40" s="3"/>
      <c r="I40" s="3"/>
      <c r="J40" s="3"/>
    </row>
    <row r="41" spans="1:10" ht="12.75">
      <c r="A41" s="256"/>
      <c r="B41" s="235"/>
      <c r="C41" s="228"/>
      <c r="D41" s="236"/>
      <c r="E41" s="259"/>
      <c r="F41" s="260"/>
      <c r="G41" s="228"/>
      <c r="H41" s="3"/>
      <c r="I41" s="3"/>
      <c r="J41" s="3"/>
    </row>
    <row r="42" spans="1:10" ht="12.75">
      <c r="A42" s="256"/>
      <c r="B42" s="234"/>
      <c r="C42" s="228"/>
      <c r="D42" s="236"/>
      <c r="E42" s="259"/>
      <c r="F42" s="260"/>
      <c r="G42" s="228"/>
      <c r="H42" s="3"/>
      <c r="I42" s="3"/>
      <c r="J42" s="3"/>
    </row>
    <row r="43" spans="1:10" ht="12.75">
      <c r="A43" s="256"/>
      <c r="B43" s="235"/>
      <c r="C43" s="228"/>
      <c r="D43" s="236"/>
      <c r="E43" s="259"/>
      <c r="F43" s="260"/>
      <c r="G43" s="228"/>
      <c r="H43" s="3"/>
      <c r="I43" s="3"/>
      <c r="J43" s="3"/>
    </row>
    <row r="44" spans="1:10" ht="12.75">
      <c r="A44" s="256"/>
      <c r="B44" s="234"/>
      <c r="C44" s="228"/>
      <c r="D44" s="236"/>
      <c r="E44" s="259"/>
      <c r="F44" s="260"/>
      <c r="G44" s="228"/>
      <c r="H44" s="3"/>
      <c r="I44" s="3"/>
      <c r="J44" s="3"/>
    </row>
    <row r="45" spans="1:10" ht="12.75">
      <c r="A45" s="256"/>
      <c r="B45" s="235"/>
      <c r="C45" s="228"/>
      <c r="D45" s="236"/>
      <c r="E45" s="259"/>
      <c r="F45" s="260"/>
      <c r="G45" s="228"/>
      <c r="H45" s="3"/>
      <c r="I45" s="3"/>
      <c r="J45" s="3"/>
    </row>
    <row r="46" spans="1:10" ht="12.75">
      <c r="A46" s="256"/>
      <c r="B46" s="234"/>
      <c r="C46" s="228"/>
      <c r="D46" s="236"/>
      <c r="E46" s="259"/>
      <c r="F46" s="260"/>
      <c r="G46" s="228"/>
      <c r="H46" s="3"/>
      <c r="I46" s="3"/>
      <c r="J46" s="3"/>
    </row>
    <row r="47" spans="1:10" ht="12.75">
      <c r="A47" s="256"/>
      <c r="B47" s="235"/>
      <c r="C47" s="228"/>
      <c r="D47" s="236"/>
      <c r="E47" s="259"/>
      <c r="F47" s="260"/>
      <c r="G47" s="228"/>
      <c r="H47" s="3"/>
      <c r="I47" s="3"/>
      <c r="J47" s="3"/>
    </row>
    <row r="48" spans="1:10" ht="12.75">
      <c r="A48" s="256"/>
      <c r="B48" s="234"/>
      <c r="C48" s="228"/>
      <c r="D48" s="236"/>
      <c r="E48" s="259"/>
      <c r="F48" s="260"/>
      <c r="G48" s="228"/>
      <c r="H48" s="3"/>
      <c r="I48" s="3"/>
      <c r="J48" s="3"/>
    </row>
    <row r="49" spans="1:10" ht="12.75">
      <c r="A49" s="256"/>
      <c r="B49" s="235"/>
      <c r="C49" s="228"/>
      <c r="D49" s="236"/>
      <c r="E49" s="259"/>
      <c r="F49" s="260"/>
      <c r="G49" s="228"/>
      <c r="H49" s="3"/>
      <c r="I49" s="3"/>
      <c r="J49" s="3"/>
    </row>
    <row r="50" spans="1:10" ht="12.75">
      <c r="A50" s="256"/>
      <c r="B50" s="234"/>
      <c r="C50" s="228"/>
      <c r="D50" s="236"/>
      <c r="E50" s="259"/>
      <c r="F50" s="260"/>
      <c r="G50" s="228"/>
      <c r="H50" s="3"/>
      <c r="I50" s="3"/>
      <c r="J50" s="3"/>
    </row>
    <row r="51" spans="1:10" ht="12.75">
      <c r="A51" s="256"/>
      <c r="B51" s="235"/>
      <c r="C51" s="228"/>
      <c r="D51" s="236"/>
      <c r="E51" s="259"/>
      <c r="F51" s="260"/>
      <c r="G51" s="228"/>
      <c r="H51" s="3"/>
      <c r="I51" s="3"/>
      <c r="J51" s="3"/>
    </row>
    <row r="52" spans="1:10" ht="12.75">
      <c r="A52" s="256"/>
      <c r="B52" s="234"/>
      <c r="C52" s="228"/>
      <c r="D52" s="236"/>
      <c r="E52" s="259"/>
      <c r="F52" s="260"/>
      <c r="G52" s="228"/>
      <c r="H52" s="3"/>
      <c r="I52" s="3"/>
      <c r="J52" s="3"/>
    </row>
    <row r="53" spans="1:10" ht="12.75">
      <c r="A53" s="256"/>
      <c r="B53" s="235"/>
      <c r="C53" s="228"/>
      <c r="D53" s="236"/>
      <c r="E53" s="259"/>
      <c r="F53" s="260"/>
      <c r="G53" s="228"/>
      <c r="H53" s="3"/>
      <c r="I53" s="3"/>
      <c r="J53" s="3"/>
    </row>
    <row r="54" spans="1:10" ht="12.75">
      <c r="A54" s="256"/>
      <c r="B54" s="234"/>
      <c r="C54" s="228"/>
      <c r="D54" s="236"/>
      <c r="E54" s="259"/>
      <c r="F54" s="260"/>
      <c r="G54" s="228"/>
      <c r="H54" s="3"/>
      <c r="I54" s="3"/>
      <c r="J54" s="3"/>
    </row>
    <row r="55" spans="1:10" ht="12.75">
      <c r="A55" s="256"/>
      <c r="B55" s="235"/>
      <c r="C55" s="228"/>
      <c r="D55" s="236"/>
      <c r="E55" s="259"/>
      <c r="F55" s="260"/>
      <c r="G55" s="228"/>
      <c r="H55" s="3"/>
      <c r="I55" s="3"/>
      <c r="J55" s="3"/>
    </row>
    <row r="56" spans="1:10" ht="12.75">
      <c r="A56" s="256"/>
      <c r="B56" s="234"/>
      <c r="C56" s="228"/>
      <c r="D56" s="236"/>
      <c r="E56" s="259"/>
      <c r="F56" s="260"/>
      <c r="G56" s="228"/>
      <c r="H56" s="3"/>
      <c r="I56" s="3"/>
      <c r="J56" s="3"/>
    </row>
    <row r="57" spans="1:10" ht="12.75">
      <c r="A57" s="256"/>
      <c r="B57" s="235"/>
      <c r="C57" s="228"/>
      <c r="D57" s="236"/>
      <c r="E57" s="259"/>
      <c r="F57" s="260"/>
      <c r="G57" s="228"/>
      <c r="H57" s="3"/>
      <c r="I57" s="3"/>
      <c r="J57" s="3"/>
    </row>
    <row r="58" spans="1:10" ht="12.75">
      <c r="A58" s="46"/>
      <c r="B58" s="31"/>
      <c r="C58" s="21"/>
      <c r="D58" s="22"/>
      <c r="E58" s="24"/>
      <c r="F58" s="47"/>
      <c r="G58" s="21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</sheetData>
  <sheetProtection/>
  <mergeCells count="186"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E20:E21"/>
    <mergeCell ref="F20:F21"/>
    <mergeCell ref="G20:G21"/>
    <mergeCell ref="A20:A21"/>
    <mergeCell ref="B20:B21"/>
    <mergeCell ref="C20:C21"/>
    <mergeCell ref="D20:D21"/>
    <mergeCell ref="D4:D5"/>
    <mergeCell ref="E4:E5"/>
    <mergeCell ref="F4:F5"/>
    <mergeCell ref="G4:G5"/>
    <mergeCell ref="G6:G7"/>
    <mergeCell ref="A6:A7"/>
    <mergeCell ref="B6:B7"/>
    <mergeCell ref="C6:C7"/>
    <mergeCell ref="D6:D7"/>
    <mergeCell ref="E6:E7"/>
    <mergeCell ref="F6:F7"/>
    <mergeCell ref="A1:G1"/>
    <mergeCell ref="A2:C2"/>
    <mergeCell ref="D2:G2"/>
    <mergeCell ref="A4:A5"/>
    <mergeCell ref="B4:B5"/>
    <mergeCell ref="C4:C5"/>
    <mergeCell ref="D3:F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16:E17"/>
    <mergeCell ref="F16:F17"/>
    <mergeCell ref="G16:G17"/>
    <mergeCell ref="A16:A17"/>
    <mergeCell ref="B16:B17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O26" sqref="O26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св.71 кг.</v>
      </c>
    </row>
    <row r="2" ht="12.75">
      <c r="C2" s="5" t="s">
        <v>24</v>
      </c>
    </row>
    <row r="3" ht="12.75">
      <c r="C3" s="6" t="s">
        <v>25</v>
      </c>
    </row>
    <row r="4" spans="1:9" ht="12.75">
      <c r="A4" s="221" t="s">
        <v>26</v>
      </c>
      <c r="B4" s="221" t="s">
        <v>5</v>
      </c>
      <c r="C4" s="267" t="s">
        <v>2</v>
      </c>
      <c r="D4" s="221" t="s">
        <v>18</v>
      </c>
      <c r="E4" s="221" t="s">
        <v>19</v>
      </c>
      <c r="F4" s="221" t="s">
        <v>20</v>
      </c>
      <c r="G4" s="221" t="s">
        <v>21</v>
      </c>
      <c r="H4" s="221" t="s">
        <v>22</v>
      </c>
      <c r="I4" s="221" t="s">
        <v>23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65"/>
      <c r="B6" s="268">
        <v>1</v>
      </c>
      <c r="C6" s="261" t="str">
        <f>VLOOKUP(B6,'пр.взв'!B7:E18,2,FALSE)</f>
        <v>Новиков Илья Вячеславович</v>
      </c>
      <c r="D6" s="261" t="str">
        <f>VLOOKUP(C6,'пр.взв'!C7:F18,2,FALSE)</f>
        <v>2002,2ю</v>
      </c>
      <c r="E6" s="261" t="str">
        <f>VLOOKUP(D6,'пр.взв'!D7:G18,2,FALSE)</f>
        <v>ГБОУ ЦО "Самбо-70" г.Москва</v>
      </c>
      <c r="F6" s="262"/>
      <c r="G6" s="266"/>
      <c r="H6" s="223"/>
      <c r="I6" s="221"/>
    </row>
    <row r="7" spans="1:9" ht="12.75">
      <c r="A7" s="265"/>
      <c r="B7" s="221"/>
      <c r="C7" s="261"/>
      <c r="D7" s="261"/>
      <c r="E7" s="261"/>
      <c r="F7" s="262"/>
      <c r="G7" s="262"/>
      <c r="H7" s="223"/>
      <c r="I7" s="221"/>
    </row>
    <row r="8" spans="1:9" ht="12.75">
      <c r="A8" s="263"/>
      <c r="B8" s="268">
        <v>6</v>
      </c>
      <c r="C8" s="261" t="str">
        <f>VLOOKUP(B8,'пр.взв'!B7:E18,2,FALSE)</f>
        <v>Лощилов Сергей Михайлович</v>
      </c>
      <c r="D8" s="261" t="str">
        <f>VLOOKUP(C8,'пр.взв'!C7:F18,2,FALSE)</f>
        <v>29.01.2001, 1р</v>
      </c>
      <c r="E8" s="261" t="str">
        <f>VLOOKUP(D8,'пр.взв'!D7:G18,2,FALSE)</f>
        <v>г.Ковров  Владимирская обл., ЦФО</v>
      </c>
      <c r="F8" s="262"/>
      <c r="G8" s="262"/>
      <c r="H8" s="221"/>
      <c r="I8" s="221"/>
    </row>
    <row r="9" spans="1:9" ht="12.75">
      <c r="A9" s="263"/>
      <c r="B9" s="221"/>
      <c r="C9" s="261"/>
      <c r="D9" s="261"/>
      <c r="E9" s="261"/>
      <c r="F9" s="262"/>
      <c r="G9" s="262"/>
      <c r="H9" s="221"/>
      <c r="I9" s="221"/>
    </row>
    <row r="10" ht="24.75" customHeight="1">
      <c r="E10" s="7" t="s">
        <v>27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28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29</v>
      </c>
      <c r="E15" s="7"/>
      <c r="F15" s="42" t="str">
        <f>HYPERLINK('пр.взв'!D4)</f>
        <v>В.к. св.71 кг.</v>
      </c>
    </row>
    <row r="16" spans="1:9" ht="12.75">
      <c r="A16" s="221" t="s">
        <v>26</v>
      </c>
      <c r="B16" s="221" t="s">
        <v>5</v>
      </c>
      <c r="C16" s="267" t="s">
        <v>2</v>
      </c>
      <c r="D16" s="221" t="s">
        <v>18</v>
      </c>
      <c r="E16" s="221" t="s">
        <v>19</v>
      </c>
      <c r="F16" s="221" t="s">
        <v>20</v>
      </c>
      <c r="G16" s="221" t="s">
        <v>21</v>
      </c>
      <c r="H16" s="221" t="s">
        <v>22</v>
      </c>
      <c r="I16" s="221" t="s">
        <v>23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65"/>
      <c r="B18" s="268">
        <v>5</v>
      </c>
      <c r="C18" s="261" t="str">
        <f>VLOOKUP(B18,'пр.взв'!B7:E18,2,FALSE)</f>
        <v>Жабин Денис Дмитриевич</v>
      </c>
      <c r="D18" s="261" t="str">
        <f>VLOOKUP(C18,'пр.взв'!C7:F18,2,FALSE)</f>
        <v>13.03.2001, 1ю</v>
      </c>
      <c r="E18" s="261" t="str">
        <f>VLOOKUP(D18,'пр.взв'!D7:G18,2,FALSE)</f>
        <v>ГБОУ ЦО "Самбо-70" г.Москва</v>
      </c>
      <c r="F18" s="262"/>
      <c r="G18" s="266"/>
      <c r="H18" s="223"/>
      <c r="I18" s="221"/>
    </row>
    <row r="19" spans="1:9" ht="12.75">
      <c r="A19" s="265"/>
      <c r="B19" s="221"/>
      <c r="C19" s="261"/>
      <c r="D19" s="261"/>
      <c r="E19" s="261"/>
      <c r="F19" s="262"/>
      <c r="G19" s="262"/>
      <c r="H19" s="223"/>
      <c r="I19" s="221"/>
    </row>
    <row r="20" spans="1:9" ht="12.75">
      <c r="A20" s="263"/>
      <c r="B20" s="268">
        <v>3</v>
      </c>
      <c r="C20" s="261" t="str">
        <f>VLOOKUP(B20,'пр.взв'!B9:E18,2,FALSE)</f>
        <v>Егиян Аркадий Анзорович</v>
      </c>
      <c r="D20" s="261" t="str">
        <f>VLOOKUP(C20,'пр.взв'!C9:F18,2,FALSE)</f>
        <v>11.06.2001, 1ю</v>
      </c>
      <c r="E20" s="261" t="str">
        <f>VLOOKUP(D20,'пр.взв'!D9:G18,2,FALSE)</f>
        <v>ГБОУ ЦО "Самбо-70" г.Москва</v>
      </c>
      <c r="F20" s="262"/>
      <c r="G20" s="262"/>
      <c r="H20" s="221"/>
      <c r="I20" s="221"/>
    </row>
    <row r="21" spans="1:9" ht="12.75">
      <c r="A21" s="263"/>
      <c r="B21" s="221"/>
      <c r="C21" s="261"/>
      <c r="D21" s="261"/>
      <c r="E21" s="261"/>
      <c r="F21" s="262"/>
      <c r="G21" s="262"/>
      <c r="H21" s="221"/>
      <c r="I21" s="221"/>
    </row>
    <row r="22" ht="24.75" customHeight="1">
      <c r="E22" s="7" t="s">
        <v>27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28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30</v>
      </c>
      <c r="F28" s="42" t="str">
        <f>HYPERLINK('пр.взв'!D4)</f>
        <v>В.к. св.71 кг.</v>
      </c>
    </row>
    <row r="29" spans="1:9" ht="12.75">
      <c r="A29" s="221" t="s">
        <v>26</v>
      </c>
      <c r="B29" s="221" t="s">
        <v>5</v>
      </c>
      <c r="C29" s="267" t="s">
        <v>2</v>
      </c>
      <c r="D29" s="221" t="s">
        <v>18</v>
      </c>
      <c r="E29" s="221" t="s">
        <v>19</v>
      </c>
      <c r="F29" s="221" t="s">
        <v>20</v>
      </c>
      <c r="G29" s="221" t="s">
        <v>21</v>
      </c>
      <c r="H29" s="221" t="s">
        <v>22</v>
      </c>
      <c r="I29" s="221" t="s">
        <v>23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65"/>
      <c r="B31" s="221">
        <v>1</v>
      </c>
      <c r="C31" s="261" t="str">
        <f>VLOOKUP(B31,'пр.взв'!B7:D18,2,FALSE)</f>
        <v>Новиков Илья Вячеславович</v>
      </c>
      <c r="D31" s="261" t="str">
        <f>VLOOKUP(C31,'пр.взв'!C7:E18,2,FALSE)</f>
        <v>2002,2ю</v>
      </c>
      <c r="E31" s="261" t="str">
        <f>VLOOKUP(D31,'пр.взв'!D7:F18,2,FALSE)</f>
        <v>ГБОУ ЦО "Самбо-70" г.Москва</v>
      </c>
      <c r="F31" s="262"/>
      <c r="G31" s="266"/>
      <c r="H31" s="223"/>
      <c r="I31" s="221"/>
    </row>
    <row r="32" spans="1:9" ht="12.75">
      <c r="A32" s="265"/>
      <c r="B32" s="221"/>
      <c r="C32" s="261"/>
      <c r="D32" s="261"/>
      <c r="E32" s="261"/>
      <c r="F32" s="262"/>
      <c r="G32" s="262"/>
      <c r="H32" s="223"/>
      <c r="I32" s="221"/>
    </row>
    <row r="33" spans="1:9" ht="12.75">
      <c r="A33" s="263"/>
      <c r="B33" s="221">
        <v>5</v>
      </c>
      <c r="C33" s="261" t="str">
        <f>VLOOKUP(B33,'пр.взв'!B9:D18,2,FALSE)</f>
        <v>Жабин Денис Дмитриевич</v>
      </c>
      <c r="D33" s="261" t="str">
        <f>VLOOKUP(C33,'пр.взв'!C9:E18,2,FALSE)</f>
        <v>13.03.2001, 1ю</v>
      </c>
      <c r="E33" s="261" t="str">
        <f>VLOOKUP(D33,'пр.взв'!D9:F18,2,FALSE)</f>
        <v>ГБОУ ЦО "Самбо-70" г.Москва</v>
      </c>
      <c r="F33" s="262"/>
      <c r="G33" s="262"/>
      <c r="H33" s="221"/>
      <c r="I33" s="221"/>
    </row>
    <row r="34" spans="1:9" ht="12.75">
      <c r="A34" s="263"/>
      <c r="B34" s="221"/>
      <c r="C34" s="261"/>
      <c r="D34" s="261"/>
      <c r="E34" s="261"/>
      <c r="F34" s="262"/>
      <c r="G34" s="262"/>
      <c r="H34" s="221"/>
      <c r="I34" s="221"/>
    </row>
    <row r="35" ht="24.75" customHeight="1">
      <c r="E35" s="7" t="s">
        <v>27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28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2015-05-10T11:24:50Z</cp:lastPrinted>
  <dcterms:created xsi:type="dcterms:W3CDTF">1996-10-08T23:32:33Z</dcterms:created>
  <dcterms:modified xsi:type="dcterms:W3CDTF">2015-05-12T11:21:00Z</dcterms:modified>
  <cp:category/>
  <cp:version/>
  <cp:contentType/>
  <cp:contentStatus/>
</cp:coreProperties>
</file>