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<sst xmlns="http://schemas.openxmlformats.org/spreadsheetml/2006/main" count="168" uniqueCount="118">
  <si>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</si>
  <si>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</si>
  <si>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</si>
  <si>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</si>
  <si>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</si>
  <si>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</si>
  <si>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</si>
  <si>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</si>
  <si>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</si>
  <si>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</si>
  <si>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</si>
  <si>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</si>
  <si>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</si>
  <si>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</si>
  <si>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</si>
  <si>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</si>
  <si>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</si>
  <si>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 xml:space="preserve"> место</t>
  </si>
  <si>
    <t>7-8</t>
  </si>
  <si>
    <t>1 место</t>
  </si>
  <si>
    <t>Влад. юрид. ИФСИН России</t>
  </si>
  <si>
    <t>Акад. права и управл. ФСИН России</t>
  </si>
  <si>
    <t>Перетрухин ВН, Фофанов КН</t>
  </si>
  <si>
    <t>Дагестан. гос. пед. универ.</t>
  </si>
  <si>
    <t>Магомедов ОИ</t>
  </si>
  <si>
    <t>НГПУ им. К. Минина</t>
  </si>
  <si>
    <t>Ряз. Г. Радиотихнический универ.</t>
  </si>
  <si>
    <t>Яросл. ГУ им. П.Г. Демидова</t>
  </si>
  <si>
    <t>ИГХТУ Иванов. гос. хим.-технол.. уни.</t>
  </si>
  <si>
    <t>Володин АН</t>
  </si>
  <si>
    <t>РГУФКСМиТ Москва</t>
  </si>
  <si>
    <t>9-12</t>
  </si>
  <si>
    <t>Фофанов КН, Перетрухин ВН</t>
  </si>
  <si>
    <t>ДВФУ Приморский край, Владивосток</t>
  </si>
  <si>
    <t>Перм. Гос. Нац. ислед. У</t>
  </si>
  <si>
    <t>Багдерин ПГ</t>
  </si>
  <si>
    <t>Сибир. ГУ</t>
  </si>
  <si>
    <t>ПЕРЕТРУХИН Никита Валерьевич</t>
  </si>
  <si>
    <t>25.11.1993 кмс</t>
  </si>
  <si>
    <t>ИЛЬЯСОВ Рамазан Моломедович</t>
  </si>
  <si>
    <t>24.03.1993 кмс</t>
  </si>
  <si>
    <t>ЧЕРЕДНИК Алексей Сергеевич</t>
  </si>
  <si>
    <t>15.02.1992 мс</t>
  </si>
  <si>
    <t>Свиягина ЕВ</t>
  </si>
  <si>
    <t>КОРОВИН Илья Игоревич</t>
  </si>
  <si>
    <t>07.12.1994 кмс</t>
  </si>
  <si>
    <t>Москов. Гос. Обл. Университет</t>
  </si>
  <si>
    <t>Гончаров ЮС</t>
  </si>
  <si>
    <t>ЛИЦОВ Иван Александрович</t>
  </si>
  <si>
    <t>29.09.1995 кмс</t>
  </si>
  <si>
    <t>Шкапов ПЮ</t>
  </si>
  <si>
    <t>АБАТУРОВ Максим Иванович</t>
  </si>
  <si>
    <t>11.11.1996 1</t>
  </si>
  <si>
    <t>БОРОВИКОВ Евгений Алексаендрович</t>
  </si>
  <si>
    <t>07.12.1996 кмс</t>
  </si>
  <si>
    <t>РГ проф.-пед. университ.</t>
  </si>
  <si>
    <t>Пляшкун НВ, Коростелев АБ</t>
  </si>
  <si>
    <t>АЛЕКСЕЕВ Владимир Алексеевич</t>
  </si>
  <si>
    <t>11.01.1995 мс</t>
  </si>
  <si>
    <t>РУК Чебоксар. коопратив. ин-т</t>
  </si>
  <si>
    <t>Малов СА, Осипов ДН</t>
  </si>
  <si>
    <t>СУРИН Александр Игоревич</t>
  </si>
  <si>
    <t>29.06.1996 кмс</t>
  </si>
  <si>
    <t>Яковенко ДВ, Фофанов КН</t>
  </si>
  <si>
    <t>ПИСКУНОВ Алексей Вячеславович</t>
  </si>
  <si>
    <t>03.12.1995 мс</t>
  </si>
  <si>
    <t>КОЗЛОВ Владимир Михайлович</t>
  </si>
  <si>
    <t>27.08.1995 кмс</t>
  </si>
  <si>
    <t>Рязанский ГУ им. С.А. Есенина</t>
  </si>
  <si>
    <t>Яковенко ДВ</t>
  </si>
  <si>
    <t>ЛАПУКО Гордей Евгеньевич</t>
  </si>
  <si>
    <t>25.01.1990 кмс</t>
  </si>
  <si>
    <t>Многогрешнов НГ</t>
  </si>
  <si>
    <t>КАБЛАХОВ Мурат Асланович</t>
  </si>
  <si>
    <t>31.01.1997 1</t>
  </si>
  <si>
    <t>СК Г гуманитарно-технол. акад.</t>
  </si>
  <si>
    <t>Кишмахов МВ</t>
  </si>
  <si>
    <t>КОЛЕСНИКОВ Николай Николаевич</t>
  </si>
  <si>
    <t>13.02.1996 кмс</t>
  </si>
  <si>
    <t>Тамбовс. ГУ им. Г.Р. Державина</t>
  </si>
  <si>
    <t>Доровский СБ</t>
  </si>
  <si>
    <t>МОНГУШ Альберт Олегович</t>
  </si>
  <si>
    <t>05.06.1989 мс</t>
  </si>
  <si>
    <t>Тувин. ГУ, Р. Тува</t>
  </si>
  <si>
    <t>Монгуш ВК, Зайцев КС</t>
  </si>
  <si>
    <t>ЩЕРБАКОВ Артем Владимирович</t>
  </si>
  <si>
    <t>23.10.1994 кмс</t>
  </si>
  <si>
    <t>Чувашс. ГПУ им. И.Я. Яковлева</t>
  </si>
  <si>
    <t>Малов СА, Пегасов СВ</t>
  </si>
  <si>
    <t>ФЕДОРОВ Александр Владмирович</t>
  </si>
  <si>
    <t>08.09.1994 мс</t>
  </si>
  <si>
    <t>ПАВЛОВ Николай Владимирович</t>
  </si>
  <si>
    <t>29.03.1992 мс</t>
  </si>
  <si>
    <t>Овсянников НИ, Воронин СМ</t>
  </si>
  <si>
    <t>ЕШКУТОВ Илья Александрович</t>
  </si>
  <si>
    <t>18.04.1997 1</t>
  </si>
  <si>
    <t>ПАСТУХОВ Иван Сергеевич</t>
  </si>
  <si>
    <t>28.02.1992 кмс</t>
  </si>
  <si>
    <t>Астахов ДБ</t>
  </si>
  <si>
    <t>АБЗАЛОВ Адель Рамилевич</t>
  </si>
  <si>
    <t>14.09.1994 кмс</t>
  </si>
  <si>
    <t>НИБ Дзержинск</t>
  </si>
  <si>
    <t>Зинчак ВС</t>
  </si>
  <si>
    <t>БИЧЕ-ООЛАН Ай-Херел Мергеенович</t>
  </si>
  <si>
    <t>07.07.1994 кмс</t>
  </si>
  <si>
    <t>Анисимов АВ, Логвинов АВ</t>
  </si>
  <si>
    <t>ГРИНЬКОВ Герман Владимирович</t>
  </si>
  <si>
    <t>21.07.1994 1</t>
  </si>
  <si>
    <t>Шадрин. ГПИ Курганская</t>
  </si>
  <si>
    <t>Старцев АА, Жавкин ЭБ</t>
  </si>
  <si>
    <t>в.к. 57 кг.</t>
  </si>
  <si>
    <t>3:0</t>
  </si>
  <si>
    <t>4:0</t>
  </si>
  <si>
    <t>3:1</t>
  </si>
  <si>
    <t>2:0</t>
  </si>
  <si>
    <t>13-15</t>
  </si>
  <si>
    <t>16-19</t>
  </si>
  <si>
    <t>20-23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</si>
</sst>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3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3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58" fillId="0" borderId="17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/>
    </xf>
    <xf numFmtId="0" fontId="58" fillId="0" borderId="10" xfId="0" applyNumberFormat="1" applyFont="1" applyBorder="1" applyAlignment="1">
      <alignment/>
    </xf>
    <xf numFmtId="0" fontId="58" fillId="0" borderId="0" xfId="0" applyNumberFormat="1" applyFont="1" applyAlignment="1">
      <alignment/>
    </xf>
    <xf numFmtId="0" fontId="59" fillId="0" borderId="0" xfId="0" applyNumberFormat="1" applyFont="1" applyBorder="1" applyAlignment="1">
      <alignment horizontal="right"/>
    </xf>
    <xf numFmtId="0" fontId="59" fillId="0" borderId="0" xfId="0" applyNumberFormat="1" applyFont="1" applyBorder="1" applyAlignment="1">
      <alignment horizontal="center" vertical="center" wrapText="1"/>
    </xf>
    <xf numFmtId="20" fontId="6" fillId="0" borderId="2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18" fillId="33" borderId="26" xfId="42" applyFont="1" applyFill="1" applyBorder="1" applyAlignment="1" applyProtection="1">
      <alignment horizontal="center" vertical="center" wrapText="1"/>
      <protection/>
    </xf>
    <xf numFmtId="0" fontId="18" fillId="33" borderId="27" xfId="42" applyFont="1" applyFill="1" applyBorder="1" applyAlignment="1" applyProtection="1">
      <alignment horizontal="center" vertical="center" wrapText="1"/>
      <protection/>
    </xf>
    <xf numFmtId="0" fontId="18" fillId="33" borderId="28" xfId="42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Font="1" applyBorder="1" applyAlignment="1">
      <alignment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11" fillId="33" borderId="26" xfId="42" applyFont="1" applyFill="1" applyBorder="1" applyAlignment="1" applyProtection="1">
      <alignment horizontal="center" vertical="center" wrapText="1"/>
      <protection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11" fillId="33" borderId="2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32" xfId="0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6" fillId="0" borderId="32" xfId="0" applyNumberFormat="1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0" fontId="0" fillId="34" borderId="3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19" fillId="0" borderId="52" xfId="42" applyNumberFormat="1" applyFont="1" applyBorder="1" applyAlignment="1" applyProtection="1">
      <alignment horizontal="left" vertical="center" wrapText="1"/>
      <protection/>
    </xf>
    <xf numFmtId="0" fontId="19" fillId="0" borderId="34" xfId="0" applyNumberFormat="1" applyFont="1" applyBorder="1" applyAlignment="1">
      <alignment horizontal="left" vertical="center" wrapText="1"/>
    </xf>
    <xf numFmtId="0" fontId="6" fillId="0" borderId="38" xfId="42" applyNumberFormat="1" applyFont="1" applyBorder="1" applyAlignment="1" applyProtection="1">
      <alignment horizontal="left" vertical="center" wrapText="1"/>
      <protection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52" xfId="42" applyNumberFormat="1" applyFont="1" applyBorder="1" applyAlignment="1" applyProtection="1">
      <alignment horizontal="left" vertical="center" wrapText="1"/>
      <protection/>
    </xf>
    <xf numFmtId="0" fontId="60" fillId="0" borderId="52" xfId="42" applyNumberFormat="1" applyFont="1" applyBorder="1" applyAlignment="1" applyProtection="1">
      <alignment horizontal="left" vertical="center" wrapText="1"/>
      <protection/>
    </xf>
    <xf numFmtId="0" fontId="60" fillId="0" borderId="34" xfId="0" applyNumberFormat="1" applyFont="1" applyBorder="1" applyAlignment="1">
      <alignment horizontal="left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19" fillId="0" borderId="38" xfId="42" applyNumberFormat="1" applyFont="1" applyBorder="1" applyAlignment="1" applyProtection="1">
      <alignment horizontal="left" vertical="center" wrapText="1"/>
      <protection/>
    </xf>
    <xf numFmtId="0" fontId="61" fillId="0" borderId="52" xfId="42" applyNumberFormat="1" applyFont="1" applyBorder="1" applyAlignment="1" applyProtection="1">
      <alignment horizontal="left" vertical="center" wrapText="1"/>
      <protection/>
    </xf>
    <xf numFmtId="0" fontId="61" fillId="0" borderId="34" xfId="0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61" fillId="0" borderId="53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0" fillId="0" borderId="53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3" fillId="0" borderId="40" xfId="42" applyNumberFormat="1" applyFont="1" applyBorder="1" applyAlignment="1" applyProtection="1">
      <alignment horizontal="center" vertical="center"/>
      <protection/>
    </xf>
    <xf numFmtId="0" fontId="3" fillId="0" borderId="75" xfId="0" applyNumberFormat="1" applyFont="1" applyBorder="1" applyAlignment="1">
      <alignment horizontal="center" vertical="center"/>
    </xf>
    <xf numFmtId="0" fontId="3" fillId="0" borderId="76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26" xfId="42" applyNumberFormat="1" applyFont="1" applyFill="1" applyBorder="1" applyAlignment="1" applyProtection="1">
      <alignment horizontal="center" vertical="center" wrapText="1"/>
      <protection/>
    </xf>
    <xf numFmtId="0" fontId="5" fillId="33" borderId="27" xfId="42" applyNumberFormat="1" applyFont="1" applyFill="1" applyBorder="1" applyAlignment="1" applyProtection="1">
      <alignment horizontal="center" vertical="center" wrapText="1"/>
      <protection/>
    </xf>
    <xf numFmtId="0" fontId="5" fillId="33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Border="1" applyAlignment="1" applyProtection="1">
      <alignment horizontal="center" vertical="center" wrapText="1"/>
      <protection/>
    </xf>
    <xf numFmtId="0" fontId="1" fillId="0" borderId="14" xfId="42" applyNumberFormat="1" applyFont="1" applyBorder="1" applyAlignment="1" applyProtection="1">
      <alignment horizontal="center" vertical="center" wrapText="1"/>
      <protection/>
    </xf>
    <xf numFmtId="0" fontId="1" fillId="0" borderId="24" xfId="42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&#1086;&#1083;&#1080;&#1084;&#1087;&#1080;&#1081;&#1082;&#1072;%20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среди студентов мужчин</v>
          </cell>
        </row>
        <row r="3">
          <cell r="A3" t="str">
            <v>27-30 апреля 2015г.           г.Кстово</v>
          </cell>
        </row>
        <row r="6">
          <cell r="A6" t="str">
            <v>Гл. судья, судья МК</v>
          </cell>
        </row>
        <row r="7">
          <cell r="G7" t="str">
            <v>Б.Л. Сова</v>
          </cell>
        </row>
        <row r="8">
          <cell r="A8" t="str">
            <v>Гл. секретарь, судья РК</v>
          </cell>
          <cell r="G8" t="str">
            <v>/г. Рязань/</v>
          </cell>
        </row>
        <row r="9">
          <cell r="G9" t="str">
            <v>М.Р. Шарифзянов</v>
          </cell>
        </row>
        <row r="10">
          <cell r="G10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2"/>
  <sheetViews>
    <sheetView zoomScalePageLayoutView="0" workbookViewId="0" topLeftCell="A1">
      <selection activeCell="H53" sqref="A1:H5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22.140625" style="0" customWidth="1"/>
    <col min="6" max="6" width="0.42578125" style="0" customWidth="1"/>
    <col min="7" max="7" width="10.28125" style="0" customWidth="1"/>
    <col min="8" max="8" width="18.140625" style="0" customWidth="1"/>
  </cols>
  <sheetData>
    <row r="1" spans="1:8" ht="18.75" thickBot="1">
      <c r="A1" s="97" t="s">
        <v>13</v>
      </c>
      <c r="B1" s="97"/>
      <c r="C1" s="97"/>
      <c r="D1" s="97"/>
      <c r="E1" s="97"/>
      <c r="F1" s="97"/>
      <c r="G1" s="97"/>
      <c r="H1" s="97"/>
    </row>
    <row r="2" spans="2:8" ht="31.5" customHeight="1" thickBot="1">
      <c r="B2" s="141" t="s">
        <v>15</v>
      </c>
      <c r="C2" s="141"/>
      <c r="D2" s="99" t="str">
        <f>HYPERLINK('[1]реквизиты'!$A$2)</f>
        <v>Всероссийские соревнования по самбо среди студентов мужчин</v>
      </c>
      <c r="E2" s="100"/>
      <c r="F2" s="100"/>
      <c r="G2" s="100"/>
      <c r="H2" s="101"/>
    </row>
    <row r="3" spans="2:7" ht="15" customHeight="1" thickBot="1">
      <c r="B3" s="18"/>
      <c r="C3" s="142" t="str">
        <f>HYPERLINK('[1]реквизиты'!$A$3)</f>
        <v>27-30 апреля 2015г.           г.Кстово</v>
      </c>
      <c r="D3" s="142"/>
      <c r="F3" s="139" t="str">
        <f>HYPERLINK('пр.взв.'!D4)</f>
        <v>в.к. 57 кг.</v>
      </c>
      <c r="G3" s="140"/>
    </row>
    <row r="4" spans="1:8" ht="12.75" customHeight="1">
      <c r="A4" s="114" t="s">
        <v>17</v>
      </c>
      <c r="B4" s="116" t="s">
        <v>5</v>
      </c>
      <c r="C4" s="118" t="s">
        <v>6</v>
      </c>
      <c r="D4" s="120" t="s">
        <v>7</v>
      </c>
      <c r="E4" s="134" t="s">
        <v>8</v>
      </c>
      <c r="F4" s="120"/>
      <c r="G4" s="126" t="s">
        <v>10</v>
      </c>
      <c r="H4" s="102" t="s">
        <v>9</v>
      </c>
    </row>
    <row r="5" spans="1:8" ht="9.75" customHeight="1" thickBot="1">
      <c r="A5" s="115"/>
      <c r="B5" s="117"/>
      <c r="C5" s="119"/>
      <c r="D5" s="121"/>
      <c r="E5" s="135"/>
      <c r="F5" s="121"/>
      <c r="G5" s="127"/>
      <c r="H5" s="103"/>
    </row>
    <row r="6" spans="1:8" ht="13.5" customHeight="1">
      <c r="A6" s="122">
        <v>1</v>
      </c>
      <c r="B6" s="124">
        <f>'пр.хода'!K17</f>
        <v>21</v>
      </c>
      <c r="C6" s="125" t="str">
        <f>VLOOKUP(B6,'пр.взв.'!B4:H133,2,FALSE)</f>
        <v>МОНГУШ Альберт Олегович</v>
      </c>
      <c r="D6" s="136" t="str">
        <f>VLOOKUP(B6,'пр.взв.'!B7:H70,3,FALSE)</f>
        <v>05.06.1989 мс</v>
      </c>
      <c r="E6" s="128" t="str">
        <f>VLOOKUP(B6,'пр.взв.'!B7:H70,4,FALSE)</f>
        <v>Тувин. ГУ, Р. Тува</v>
      </c>
      <c r="F6" s="132">
        <f>VLOOKUP(B6,'пр.взв.'!B7:H70,5,FALSE)</f>
        <v>0</v>
      </c>
      <c r="G6" s="130"/>
      <c r="H6" s="104" t="str">
        <f>VLOOKUP(B6,'пр.взв.'!B7:H70,7,FALSE)</f>
        <v>Монгуш ВК, Зайцев КС</v>
      </c>
    </row>
    <row r="7" spans="1:8" ht="13.5" customHeight="1">
      <c r="A7" s="123"/>
      <c r="B7" s="109"/>
      <c r="C7" s="110"/>
      <c r="D7" s="137"/>
      <c r="E7" s="129"/>
      <c r="F7" s="133"/>
      <c r="G7" s="131"/>
      <c r="H7" s="105"/>
    </row>
    <row r="8" spans="1:8" ht="13.5" customHeight="1">
      <c r="A8" s="123">
        <v>2</v>
      </c>
      <c r="B8" s="109">
        <f>'пр.хода'!K25</f>
        <v>2</v>
      </c>
      <c r="C8" s="138" t="str">
        <f>VLOOKUP(B8,'пр.взв.'!B1:H135,2,FALSE)</f>
        <v>ЩЕРБАКОВ Артем Владимирович</v>
      </c>
      <c r="D8" s="107" t="str">
        <f>VLOOKUP(B8,'пр.взв.'!B9:H72,3,FALSE)</f>
        <v>23.10.1994 кмс</v>
      </c>
      <c r="E8" s="106" t="str">
        <f>VLOOKUP(B8,'пр.взв.'!B9:H72,4,FALSE)</f>
        <v>Чувашс. ГПУ им. И.Я. Яковлева</v>
      </c>
      <c r="F8" s="112">
        <f>VLOOKUP(B8,'пр.взв.'!B9:H72,5,FALSE)</f>
        <v>0</v>
      </c>
      <c r="G8" s="113"/>
      <c r="H8" s="98" t="str">
        <f>VLOOKUP(B8,'пр.взв.'!B9:H72,7,FALSE)</f>
        <v>Малов СА, Пегасов СВ</v>
      </c>
    </row>
    <row r="9" spans="1:8" ht="13.5" customHeight="1">
      <c r="A9" s="123"/>
      <c r="B9" s="109"/>
      <c r="C9" s="111"/>
      <c r="D9" s="107"/>
      <c r="E9" s="106"/>
      <c r="F9" s="112"/>
      <c r="G9" s="113"/>
      <c r="H9" s="98"/>
    </row>
    <row r="10" spans="1:8" ht="13.5" customHeight="1">
      <c r="A10" s="123">
        <v>3</v>
      </c>
      <c r="B10" s="109">
        <f>'пр.хода'!O6</f>
        <v>17</v>
      </c>
      <c r="C10" s="138" t="str">
        <f>VLOOKUP(B10,'пр.взв.'!B1:H137,2,FALSE)</f>
        <v>БОРОВИКОВ Евгений Алексаендрович</v>
      </c>
      <c r="D10" s="107" t="str">
        <f>VLOOKUP(B10,'пр.взв.'!B1:H74,3,FALSE)</f>
        <v>07.12.1996 кмс</v>
      </c>
      <c r="E10" s="106" t="str">
        <f>VLOOKUP(B10,'пр.взв.'!B1:H74,4,FALSE)</f>
        <v>РГ проф.-пед. университ.</v>
      </c>
      <c r="F10" s="112">
        <f>VLOOKUP(B10,'пр.взв.'!B1:H74,5,FALSE)</f>
        <v>0</v>
      </c>
      <c r="G10" s="113"/>
      <c r="H10" s="98" t="str">
        <f>VLOOKUP(B10,'пр.взв.'!B1:H74,7,FALSE)</f>
        <v>Пляшкун НВ, Коростелев АБ</v>
      </c>
    </row>
    <row r="11" spans="1:8" ht="13.5" customHeight="1">
      <c r="A11" s="123"/>
      <c r="B11" s="109"/>
      <c r="C11" s="111"/>
      <c r="D11" s="107"/>
      <c r="E11" s="106"/>
      <c r="F11" s="112"/>
      <c r="G11" s="113"/>
      <c r="H11" s="98"/>
    </row>
    <row r="12" spans="1:8" ht="13.5" customHeight="1">
      <c r="A12" s="123">
        <v>3</v>
      </c>
      <c r="B12" s="109">
        <f>'пр.хода'!P39</f>
        <v>7</v>
      </c>
      <c r="C12" s="110" t="str">
        <f>VLOOKUP(B12,'пр.взв.'!B1:H139,2,FALSE)</f>
        <v>ФЕДОРОВ Александр Владмирович</v>
      </c>
      <c r="D12" s="107" t="str">
        <f>VLOOKUP(B12,'пр.взв.'!B1:H76,3,FALSE)</f>
        <v>08.09.1994 мс</v>
      </c>
      <c r="E12" s="106" t="str">
        <f>VLOOKUP(B12,'пр.взв.'!B1:H76,4,FALSE)</f>
        <v>Чувашс. ГПУ им. И.Я. Яковлева</v>
      </c>
      <c r="F12" s="112">
        <f>VLOOKUP(B12,'пр.взв.'!B1:H76,5,FALSE)</f>
        <v>0</v>
      </c>
      <c r="G12" s="113"/>
      <c r="H12" s="98" t="str">
        <f>VLOOKUP(B12,'пр.взв.'!B1:H76,7,FALSE)</f>
        <v>Малов СА, Осипов ДН</v>
      </c>
    </row>
    <row r="13" spans="1:8" ht="13.5" customHeight="1">
      <c r="A13" s="123"/>
      <c r="B13" s="109"/>
      <c r="C13" s="111"/>
      <c r="D13" s="107"/>
      <c r="E13" s="106"/>
      <c r="F13" s="112"/>
      <c r="G13" s="113"/>
      <c r="H13" s="98"/>
    </row>
    <row r="14" spans="1:8" ht="13.5" customHeight="1">
      <c r="A14" s="123">
        <v>5</v>
      </c>
      <c r="B14" s="109">
        <v>22</v>
      </c>
      <c r="C14" s="110" t="str">
        <f>VLOOKUP(B14,'пр.взв.'!B1:H141,2,FALSE)</f>
        <v>ПЕРЕТРУХИН Никита Валерьевич</v>
      </c>
      <c r="D14" s="107" t="str">
        <f>VLOOKUP(B14,'пр.взв.'!B1:H78,3,FALSE)</f>
        <v>25.11.1993 кмс</v>
      </c>
      <c r="E14" s="106" t="str">
        <f>VLOOKUP(B14,'пр.взв.'!B1:H78,4,FALSE)</f>
        <v>Акад. права и управл. ФСИН России</v>
      </c>
      <c r="F14" s="112">
        <f>VLOOKUP(B14,'пр.взв.'!B1:H78,5,FALSE)</f>
        <v>0</v>
      </c>
      <c r="G14" s="113"/>
      <c r="H14" s="98" t="str">
        <f>VLOOKUP(B14,'пр.взв.'!B1:H78,7,FALSE)</f>
        <v>Перетрухин ВН, Фофанов КН</v>
      </c>
    </row>
    <row r="15" spans="1:8" ht="13.5" customHeight="1">
      <c r="A15" s="123"/>
      <c r="B15" s="109"/>
      <c r="C15" s="111"/>
      <c r="D15" s="107"/>
      <c r="E15" s="106"/>
      <c r="F15" s="112"/>
      <c r="G15" s="113"/>
      <c r="H15" s="98"/>
    </row>
    <row r="16" spans="1:8" ht="13.5" customHeight="1">
      <c r="A16" s="123">
        <v>5</v>
      </c>
      <c r="B16" s="109">
        <v>12</v>
      </c>
      <c r="C16" s="110" t="str">
        <f>VLOOKUP(B16,'пр.взв.'!B1:H143,2,FALSE)</f>
        <v>КОЛЕСНИКОВ Николай Николаевич</v>
      </c>
      <c r="D16" s="107" t="str">
        <f>VLOOKUP(B16,'пр.взв.'!B1:H80,3,FALSE)</f>
        <v>13.02.1996 кмс</v>
      </c>
      <c r="E16" s="106" t="str">
        <f>VLOOKUP(B16,'пр.взв.'!B1:H80,4,FALSE)</f>
        <v>Тамбовс. ГУ им. Г.Р. Державина</v>
      </c>
      <c r="F16" s="112">
        <f>VLOOKUP(B16,'пр.взв.'!B1:H80,5,FALSE)</f>
        <v>0</v>
      </c>
      <c r="G16" s="113"/>
      <c r="H16" s="98" t="str">
        <f>VLOOKUP(B16,'пр.взв.'!B1:H80,7,FALSE)</f>
        <v>Доровский СБ</v>
      </c>
    </row>
    <row r="17" spans="1:8" ht="13.5" customHeight="1">
      <c r="A17" s="123"/>
      <c r="B17" s="109"/>
      <c r="C17" s="111"/>
      <c r="D17" s="107"/>
      <c r="E17" s="106"/>
      <c r="F17" s="112"/>
      <c r="G17" s="113"/>
      <c r="H17" s="98"/>
    </row>
    <row r="18" spans="1:8" ht="13.5" customHeight="1">
      <c r="A18" s="108" t="s">
        <v>18</v>
      </c>
      <c r="B18" s="109">
        <v>19</v>
      </c>
      <c r="C18" s="110" t="str">
        <f>VLOOKUP(B18,'пр.взв.'!B1:H145,2,FALSE)</f>
        <v>ЛИЦОВ Иван Александрович</v>
      </c>
      <c r="D18" s="107" t="str">
        <f>VLOOKUP(B18,'пр.взв.'!B1:H82,3,FALSE)</f>
        <v>29.09.1995 кмс</v>
      </c>
      <c r="E18" s="106" t="str">
        <f>VLOOKUP(B18,'пр.взв.'!B1:H82,4,FALSE)</f>
        <v>НГПУ им. К. Минина</v>
      </c>
      <c r="F18" s="112">
        <f>VLOOKUP(B18,'пр.взв.'!B1:H82,5,FALSE)</f>
        <v>0</v>
      </c>
      <c r="G18" s="113"/>
      <c r="H18" s="98" t="str">
        <f>VLOOKUP(B18,'пр.взв.'!B1:H82,7,FALSE)</f>
        <v>Шкапов ПЮ</v>
      </c>
    </row>
    <row r="19" spans="1:8" ht="13.5" customHeight="1">
      <c r="A19" s="108"/>
      <c r="B19" s="109"/>
      <c r="C19" s="111"/>
      <c r="D19" s="107"/>
      <c r="E19" s="106"/>
      <c r="F19" s="112"/>
      <c r="G19" s="113"/>
      <c r="H19" s="98"/>
    </row>
    <row r="20" spans="1:8" ht="13.5" customHeight="1">
      <c r="A20" s="108" t="s">
        <v>18</v>
      </c>
      <c r="B20" s="109">
        <v>16</v>
      </c>
      <c r="C20" s="110" t="str">
        <f>VLOOKUP(B20,'пр.взв.'!B1:H147,2,FALSE)</f>
        <v>АБЗАЛОВ Адель Рамилевич</v>
      </c>
      <c r="D20" s="107" t="str">
        <f>VLOOKUP(B20,'пр.взв.'!B2:H84,3,FALSE)</f>
        <v>14.09.1994 кмс</v>
      </c>
      <c r="E20" s="106" t="str">
        <f>VLOOKUP(B20,'пр.взв.'!B2:H84,4,FALSE)</f>
        <v>НИБ Дзержинск</v>
      </c>
      <c r="F20" s="112">
        <f>VLOOKUP(B20,'пр.взв.'!B2:H84,5,FALSE)</f>
        <v>0</v>
      </c>
      <c r="G20" s="113"/>
      <c r="H20" s="98" t="str">
        <f>VLOOKUP(B20,'пр.взв.'!B2:H84,7,FALSE)</f>
        <v>Зинчак ВС</v>
      </c>
    </row>
    <row r="21" spans="1:8" ht="13.5" customHeight="1">
      <c r="A21" s="108"/>
      <c r="B21" s="109"/>
      <c r="C21" s="111"/>
      <c r="D21" s="107"/>
      <c r="E21" s="106"/>
      <c r="F21" s="112"/>
      <c r="G21" s="113"/>
      <c r="H21" s="98"/>
    </row>
    <row r="22" spans="1:8" ht="13.5" customHeight="1">
      <c r="A22" s="108" t="s">
        <v>31</v>
      </c>
      <c r="B22" s="109">
        <v>5</v>
      </c>
      <c r="C22" s="110" t="str">
        <f>VLOOKUP(B22,'пр.взв.'!B2:H149,2,FALSE)</f>
        <v>ПАВЛОВ Николай Владимирович</v>
      </c>
      <c r="D22" s="107" t="str">
        <f>VLOOKUP(B22,'пр.взв.'!B2:H86,3,FALSE)</f>
        <v>29.03.1992 мс</v>
      </c>
      <c r="E22" s="106" t="str">
        <f>VLOOKUP(B22,'пр.взв.'!B2:H86,4,FALSE)</f>
        <v>Яросл. ГУ им. П.Г. Демидова</v>
      </c>
      <c r="F22" s="112">
        <f>VLOOKUP(B22,'пр.взв.'!B2:H86,5,FALSE)</f>
        <v>0</v>
      </c>
      <c r="G22" s="113"/>
      <c r="H22" s="98" t="str">
        <f>VLOOKUP(B22,'пр.взв.'!B2:H86,7,FALSE)</f>
        <v>Овсянников НИ, Воронин СМ</v>
      </c>
    </row>
    <row r="23" spans="1:8" ht="13.5" customHeight="1">
      <c r="A23" s="108"/>
      <c r="B23" s="109"/>
      <c r="C23" s="111"/>
      <c r="D23" s="107"/>
      <c r="E23" s="106"/>
      <c r="F23" s="112"/>
      <c r="G23" s="113"/>
      <c r="H23" s="98"/>
    </row>
    <row r="24" spans="1:8" ht="13.5" customHeight="1">
      <c r="A24" s="108" t="s">
        <v>31</v>
      </c>
      <c r="B24" s="109">
        <v>15</v>
      </c>
      <c r="C24" s="110" t="str">
        <f>VLOOKUP(B24,'пр.взв.'!B2:H151,2,FALSE)</f>
        <v>ЧЕРЕДНИК Алексей Сергеевич</v>
      </c>
      <c r="D24" s="107" t="str">
        <f>VLOOKUP(B24,'пр.взв.'!B2:H88,3,FALSE)</f>
        <v>15.02.1992 мс</v>
      </c>
      <c r="E24" s="106" t="str">
        <f>VLOOKUP(B24,'пр.взв.'!B2:H88,4,FALSE)</f>
        <v>ДВФУ Приморский край, Владивосток</v>
      </c>
      <c r="F24" s="112">
        <f>VLOOKUP(B24,'пр.взв.'!B2:H88,5,FALSE)</f>
        <v>0</v>
      </c>
      <c r="G24" s="113"/>
      <c r="H24" s="98" t="str">
        <f>VLOOKUP(B24,'пр.взв.'!B2:H88,7,FALSE)</f>
        <v>Свиягина ЕВ</v>
      </c>
    </row>
    <row r="25" spans="1:8" ht="13.5" customHeight="1">
      <c r="A25" s="108"/>
      <c r="B25" s="109"/>
      <c r="C25" s="111"/>
      <c r="D25" s="107"/>
      <c r="E25" s="106"/>
      <c r="F25" s="112"/>
      <c r="G25" s="113"/>
      <c r="H25" s="98"/>
    </row>
    <row r="26" spans="1:8" ht="13.5" customHeight="1">
      <c r="A26" s="108" t="s">
        <v>31</v>
      </c>
      <c r="B26" s="109">
        <v>18</v>
      </c>
      <c r="C26" s="110" t="str">
        <f>VLOOKUP(B26,'пр.взв.'!B2:H153,2,FALSE)</f>
        <v>ГРИНЬКОВ Герман Владимирович</v>
      </c>
      <c r="D26" s="107" t="str">
        <f>VLOOKUP(B26,'пр.взв.'!B2:H90,3,FALSE)</f>
        <v>21.07.1994 1</v>
      </c>
      <c r="E26" s="106" t="str">
        <f>VLOOKUP(B26,'пр.взв.'!B2:H90,4,FALSE)</f>
        <v>Шадрин. ГПИ Курганская</v>
      </c>
      <c r="F26" s="112">
        <f>VLOOKUP(B26,'пр.взв.'!B2:H90,5,FALSE)</f>
        <v>0</v>
      </c>
      <c r="G26" s="113"/>
      <c r="H26" s="98" t="str">
        <f>VLOOKUP(B26,'пр.взв.'!B2:H90,7,FALSE)</f>
        <v>Старцев АА, Жавкин ЭБ</v>
      </c>
    </row>
    <row r="27" spans="1:8" ht="13.5" customHeight="1">
      <c r="A27" s="108"/>
      <c r="B27" s="109"/>
      <c r="C27" s="111"/>
      <c r="D27" s="107"/>
      <c r="E27" s="106"/>
      <c r="F27" s="112"/>
      <c r="G27" s="113"/>
      <c r="H27" s="98"/>
    </row>
    <row r="28" spans="1:8" ht="13.5" customHeight="1">
      <c r="A28" s="108" t="s">
        <v>31</v>
      </c>
      <c r="B28" s="109">
        <v>4</v>
      </c>
      <c r="C28" s="110" t="str">
        <f>VLOOKUP(B28,'пр.взв.'!B2:H155,2,FALSE)</f>
        <v>СУРИН Александр Игоревич</v>
      </c>
      <c r="D28" s="107" t="str">
        <f>VLOOKUP(B28,'пр.взв.'!B2:H92,3,FALSE)</f>
        <v>29.06.1996 кмс</v>
      </c>
      <c r="E28" s="106" t="str">
        <f>VLOOKUP(B28,'пр.взв.'!B2:H92,4,FALSE)</f>
        <v>Ряз. Г. Радиотихнический универ.</v>
      </c>
      <c r="F28" s="112">
        <f>VLOOKUP(B28,'пр.взв.'!B2:H92,5,FALSE)</f>
        <v>0</v>
      </c>
      <c r="G28" s="113"/>
      <c r="H28" s="98" t="str">
        <f>VLOOKUP(B28,'пр.взв.'!B2:H92,7,FALSE)</f>
        <v>Яковенко ДВ, Фофанов КН</v>
      </c>
    </row>
    <row r="29" spans="1:8" ht="13.5" customHeight="1">
      <c r="A29" s="108"/>
      <c r="B29" s="109"/>
      <c r="C29" s="111"/>
      <c r="D29" s="107"/>
      <c r="E29" s="106"/>
      <c r="F29" s="112"/>
      <c r="G29" s="113"/>
      <c r="H29" s="98"/>
    </row>
    <row r="30" spans="1:8" ht="13.5" customHeight="1">
      <c r="A30" s="108" t="s">
        <v>115</v>
      </c>
      <c r="B30" s="109">
        <v>13</v>
      </c>
      <c r="C30" s="110" t="str">
        <f>VLOOKUP(B30,'пр.взв.'!B2:H157,2,FALSE)</f>
        <v>ИЛЬЯСОВ Рамазан Моломедович</v>
      </c>
      <c r="D30" s="107" t="str">
        <f>VLOOKUP(B30,'пр.взв.'!B3:H94,3,FALSE)</f>
        <v>24.03.1993 кмс</v>
      </c>
      <c r="E30" s="106" t="str">
        <f>VLOOKUP(B30,'пр.взв.'!B3:H94,4,FALSE)</f>
        <v>Дагестан. гос. пед. универ.</v>
      </c>
      <c r="F30" s="112">
        <f>VLOOKUP(B30,'пр.взв.'!B3:H94,5,FALSE)</f>
        <v>0</v>
      </c>
      <c r="G30" s="113"/>
      <c r="H30" s="98" t="str">
        <f>VLOOKUP(B30,'пр.взв.'!B3:H94,7,FALSE)</f>
        <v>Магомедов ОИ</v>
      </c>
    </row>
    <row r="31" spans="1:8" ht="13.5" customHeight="1">
      <c r="A31" s="108"/>
      <c r="B31" s="109"/>
      <c r="C31" s="111"/>
      <c r="D31" s="107"/>
      <c r="E31" s="106"/>
      <c r="F31" s="112"/>
      <c r="G31" s="113"/>
      <c r="H31" s="98"/>
    </row>
    <row r="32" spans="1:8" ht="13.5" customHeight="1">
      <c r="A32" s="108" t="s">
        <v>115</v>
      </c>
      <c r="B32" s="109">
        <v>23</v>
      </c>
      <c r="C32" s="110" t="str">
        <f>VLOOKUP(B32,'пр.взв.'!B3:H159,2,FALSE)</f>
        <v>КАБЛАХОВ Мурат Асланович</v>
      </c>
      <c r="D32" s="107" t="str">
        <f>VLOOKUP(B32,'пр.взв.'!B3:H96,3,FALSE)</f>
        <v>31.01.1997 1</v>
      </c>
      <c r="E32" s="106" t="str">
        <f>VLOOKUP(B32,'пр.взв.'!B3:H96,4,FALSE)</f>
        <v>СК Г гуманитарно-технол. акад.</v>
      </c>
      <c r="F32" s="112">
        <f>VLOOKUP(B32,'пр.взв.'!B3:H96,5,FALSE)</f>
        <v>0</v>
      </c>
      <c r="G32" s="113"/>
      <c r="H32" s="98" t="str">
        <f>VLOOKUP(B32,'пр.взв.'!B3:H96,7,FALSE)</f>
        <v>Кишмахов МВ</v>
      </c>
    </row>
    <row r="33" spans="1:8" ht="13.5" customHeight="1">
      <c r="A33" s="108"/>
      <c r="B33" s="109"/>
      <c r="C33" s="111"/>
      <c r="D33" s="107"/>
      <c r="E33" s="106"/>
      <c r="F33" s="112"/>
      <c r="G33" s="113"/>
      <c r="H33" s="98"/>
    </row>
    <row r="34" spans="1:8" ht="13.5" customHeight="1">
      <c r="A34" s="108" t="s">
        <v>115</v>
      </c>
      <c r="B34" s="109">
        <v>10</v>
      </c>
      <c r="C34" s="110" t="str">
        <f>VLOOKUP(B34,'пр.взв.'!B3:H161,2,FALSE)</f>
        <v>БИЧЕ-ООЛАН Ай-Херел Мергеенович</v>
      </c>
      <c r="D34" s="107" t="str">
        <f>VLOOKUP(B34,'пр.взв.'!B3:H98,3,FALSE)</f>
        <v>07.07.1994 кмс</v>
      </c>
      <c r="E34" s="106" t="str">
        <f>VLOOKUP(B34,'пр.взв.'!B3:H98,4,FALSE)</f>
        <v>Влад. юрид. ИФСИН России</v>
      </c>
      <c r="F34" s="112">
        <f>VLOOKUP(B34,'пр.взв.'!B3:H98,5,FALSE)</f>
        <v>0</v>
      </c>
      <c r="G34" s="113"/>
      <c r="H34" s="98" t="str">
        <f>VLOOKUP(B34,'пр.взв.'!B3:H98,7,FALSE)</f>
        <v>Анисимов АВ, Логвинов АВ</v>
      </c>
    </row>
    <row r="35" spans="1:8" ht="13.5" customHeight="1">
      <c r="A35" s="108"/>
      <c r="B35" s="109"/>
      <c r="C35" s="111"/>
      <c r="D35" s="107"/>
      <c r="E35" s="106"/>
      <c r="F35" s="112"/>
      <c r="G35" s="113"/>
      <c r="H35" s="98"/>
    </row>
    <row r="36" spans="1:8" ht="13.5" customHeight="1">
      <c r="A36" s="108" t="s">
        <v>116</v>
      </c>
      <c r="B36" s="109">
        <v>9</v>
      </c>
      <c r="C36" s="110" t="str">
        <f>VLOOKUP(B36,'пр.взв.'!B3:H163,2,FALSE)</f>
        <v>ЕШКУТОВ Илья Александрович</v>
      </c>
      <c r="D36" s="107" t="str">
        <f>VLOOKUP(B36,'пр.взв.'!B3:H100,3,FALSE)</f>
        <v>18.04.1997 1</v>
      </c>
      <c r="E36" s="106" t="str">
        <f>VLOOKUP(B36,'пр.взв.'!B5:H100,4,FALSE)</f>
        <v>ИГХТУ Иванов. гос. хим.-технол.. уни.</v>
      </c>
      <c r="F36" s="112">
        <f>VLOOKUP(B36,'пр.взв.'!B3:H100,5,FALSE)</f>
        <v>0</v>
      </c>
      <c r="G36" s="113"/>
      <c r="H36" s="98" t="str">
        <f>VLOOKUP(B36,'пр.взв.'!B3:H100,7,FALSE)</f>
        <v>Володин АН</v>
      </c>
    </row>
    <row r="37" spans="1:8" ht="13.5" customHeight="1">
      <c r="A37" s="108"/>
      <c r="B37" s="109"/>
      <c r="C37" s="111"/>
      <c r="D37" s="107"/>
      <c r="E37" s="106"/>
      <c r="F37" s="112"/>
      <c r="G37" s="113"/>
      <c r="H37" s="98"/>
    </row>
    <row r="38" spans="1:8" ht="13.5" customHeight="1">
      <c r="A38" s="108" t="s">
        <v>116</v>
      </c>
      <c r="B38" s="109">
        <v>11</v>
      </c>
      <c r="C38" s="110" t="str">
        <f>VLOOKUP(B38,'пр.взв.'!B3:H165,2,FALSE)</f>
        <v>ПИСКУНОВ Алексей Вячеславович</v>
      </c>
      <c r="D38" s="107" t="str">
        <f>VLOOKUP(B38,'пр.взв.'!B3:H102,3,FALSE)</f>
        <v>03.12.1995 мс</v>
      </c>
      <c r="E38" s="106" t="str">
        <f>VLOOKUP(B38,'пр.взв.'!B3:H102,4,FALSE)</f>
        <v>Ряз. Г. Радиотихнический универ.</v>
      </c>
      <c r="F38" s="112">
        <f>VLOOKUP(B38,'пр.взв.'!B3:H102,5,FALSE)</f>
        <v>0</v>
      </c>
      <c r="G38" s="113"/>
      <c r="H38" s="98" t="str">
        <f>VLOOKUP(B38,'пр.взв.'!B3:H102,7,FALSE)</f>
        <v>Фофанов КН, Перетрухин ВН</v>
      </c>
    </row>
    <row r="39" spans="1:8" ht="13.5" customHeight="1">
      <c r="A39" s="108"/>
      <c r="B39" s="109"/>
      <c r="C39" s="111"/>
      <c r="D39" s="107"/>
      <c r="E39" s="106"/>
      <c r="F39" s="112"/>
      <c r="G39" s="113"/>
      <c r="H39" s="98"/>
    </row>
    <row r="40" spans="1:8" ht="13.5" customHeight="1">
      <c r="A40" s="108" t="s">
        <v>116</v>
      </c>
      <c r="B40" s="109">
        <v>14</v>
      </c>
      <c r="C40" s="110" t="str">
        <f>VLOOKUP(B40,'пр.взв.'!B3:H167,2,FALSE)</f>
        <v>АБАТУРОВ Максим Иванович</v>
      </c>
      <c r="D40" s="107" t="str">
        <f>VLOOKUP(B40,'пр.взв.'!B4:H104,3,FALSE)</f>
        <v>11.11.1996 1</v>
      </c>
      <c r="E40" s="106" t="str">
        <f>VLOOKUP(B40,'пр.взв.'!B4:H104,4,FALSE)</f>
        <v>Перм. Гос. Нац. ислед. У</v>
      </c>
      <c r="F40" s="112">
        <f>VLOOKUP(B40,'пр.взв.'!B4:H104,5,FALSE)</f>
        <v>0</v>
      </c>
      <c r="G40" s="113"/>
      <c r="H40" s="98" t="str">
        <f>VLOOKUP(B40,'пр.взв.'!B4:H104,7,FALSE)</f>
        <v>Багдерин ПГ</v>
      </c>
    </row>
    <row r="41" spans="1:8" ht="13.5" customHeight="1">
      <c r="A41" s="108"/>
      <c r="B41" s="109"/>
      <c r="C41" s="111"/>
      <c r="D41" s="107"/>
      <c r="E41" s="106"/>
      <c r="F41" s="112"/>
      <c r="G41" s="113"/>
      <c r="H41" s="98"/>
    </row>
    <row r="42" spans="1:8" ht="13.5" customHeight="1">
      <c r="A42" s="108" t="s">
        <v>116</v>
      </c>
      <c r="B42" s="109">
        <v>8</v>
      </c>
      <c r="C42" s="110" t="str">
        <f>VLOOKUP(B42,'пр.взв.'!B4:H169,2,FALSE)</f>
        <v>АЛЕКСЕЕВ Владимир Алексеевич</v>
      </c>
      <c r="D42" s="107" t="str">
        <f>VLOOKUP(B42,'пр.взв.'!B6:H106,3,FALSE)</f>
        <v>11.01.1995 мс</v>
      </c>
      <c r="E42" s="106" t="str">
        <f>VLOOKUP(B42,'пр.взв.'!B4:H106,4,FALSE)</f>
        <v>РУК Чебоксар. коопратив. ин-т</v>
      </c>
      <c r="F42" s="112">
        <f>VLOOKUP(B42,'пр.взв.'!B4:H106,5,FALSE)</f>
        <v>0</v>
      </c>
      <c r="G42" s="113"/>
      <c r="H42" s="98" t="str">
        <f>VLOOKUP(B42,'пр.взв.'!B4:H106,7,FALSE)</f>
        <v>Малов СА, Осипов ДН</v>
      </c>
    </row>
    <row r="43" spans="1:8" ht="13.5" customHeight="1">
      <c r="A43" s="108"/>
      <c r="B43" s="109"/>
      <c r="C43" s="111"/>
      <c r="D43" s="107"/>
      <c r="E43" s="106"/>
      <c r="F43" s="112"/>
      <c r="G43" s="113"/>
      <c r="H43" s="98"/>
    </row>
    <row r="44" spans="1:8" ht="13.5" customHeight="1">
      <c r="A44" s="108" t="s">
        <v>117</v>
      </c>
      <c r="B44" s="109">
        <v>1</v>
      </c>
      <c r="C44" s="110" t="str">
        <f>VLOOKUP(B44,'пр.взв.'!B4:H171,2,FALSE)</f>
        <v>КОЗЛОВ Владимир Михайлович</v>
      </c>
      <c r="D44" s="107" t="str">
        <f>VLOOKUP(B44,'пр.взв.'!B4:H108,3,FALSE)</f>
        <v>27.08.1995 кмс</v>
      </c>
      <c r="E44" s="106" t="str">
        <f>VLOOKUP(B44,'пр.взв.'!B4:H108,4,FALSE)</f>
        <v>Рязанский ГУ им. С.А. Есенина</v>
      </c>
      <c r="F44" s="112">
        <f>VLOOKUP(B44,'пр.взв.'!B4:H108,5,FALSE)</f>
        <v>0</v>
      </c>
      <c r="G44" s="113"/>
      <c r="H44" s="98" t="str">
        <f>VLOOKUP(B44,'пр.взв.'!B4:H108,7,FALSE)</f>
        <v>Яковенко ДВ</v>
      </c>
    </row>
    <row r="45" spans="1:8" ht="13.5" customHeight="1">
      <c r="A45" s="108"/>
      <c r="B45" s="109"/>
      <c r="C45" s="111"/>
      <c r="D45" s="107"/>
      <c r="E45" s="106"/>
      <c r="F45" s="112"/>
      <c r="G45" s="113"/>
      <c r="H45" s="98"/>
    </row>
    <row r="46" spans="1:8" ht="13.5" customHeight="1">
      <c r="A46" s="108" t="s">
        <v>117</v>
      </c>
      <c r="B46" s="109">
        <v>3</v>
      </c>
      <c r="C46" s="110" t="str">
        <f>VLOOKUP(B46,'пр.взв.'!B4:H173,2,FALSE)</f>
        <v>ПАСТУХОВ Иван Сергеевич</v>
      </c>
      <c r="D46" s="107" t="str">
        <f>VLOOKUP(B46,'пр.взв.'!B4:H110,3,FALSE)</f>
        <v>28.02.1992 кмс</v>
      </c>
      <c r="E46" s="106" t="str">
        <f>VLOOKUP(B46,'пр.взв.'!B4:H110,4,FALSE)</f>
        <v>РГУФКСМиТ Москва</v>
      </c>
      <c r="F46" s="112">
        <f>VLOOKUP(B46,'пр.взв.'!B4:H110,5,FALSE)</f>
        <v>0</v>
      </c>
      <c r="G46" s="113"/>
      <c r="H46" s="98" t="str">
        <f>VLOOKUP(B46,'пр.взв.'!B4:H110,7,FALSE)</f>
        <v>Астахов ДБ</v>
      </c>
    </row>
    <row r="47" spans="1:8" ht="13.5" customHeight="1">
      <c r="A47" s="108"/>
      <c r="B47" s="109"/>
      <c r="C47" s="111"/>
      <c r="D47" s="107"/>
      <c r="E47" s="106"/>
      <c r="F47" s="112"/>
      <c r="G47" s="113"/>
      <c r="H47" s="98"/>
    </row>
    <row r="48" spans="1:8" ht="13.5" customHeight="1">
      <c r="A48" s="108" t="s">
        <v>117</v>
      </c>
      <c r="B48" s="109">
        <v>20</v>
      </c>
      <c r="C48" s="110" t="str">
        <f>VLOOKUP(B48,'пр.взв.'!B4:H175,2,FALSE)</f>
        <v>ЛАПУКО Гордей Евгеньевич</v>
      </c>
      <c r="D48" s="107" t="str">
        <f>VLOOKUP(B48,'пр.взв.'!B4:H112,3,FALSE)</f>
        <v>25.01.1990 кмс</v>
      </c>
      <c r="E48" s="106" t="str">
        <f>VLOOKUP(B48,'пр.взв.'!B4:H112,4,FALSE)</f>
        <v>Сибир. ГУ</v>
      </c>
      <c r="F48" s="112">
        <f>VLOOKUP(B48,'пр.взв.'!B4:H112,5,FALSE)</f>
        <v>0</v>
      </c>
      <c r="G48" s="113"/>
      <c r="H48" s="98" t="str">
        <f>VLOOKUP(B48,'пр.взв.'!B4:H112,7,FALSE)</f>
        <v>Многогрешнов НГ</v>
      </c>
    </row>
    <row r="49" spans="1:8" ht="13.5" customHeight="1">
      <c r="A49" s="108"/>
      <c r="B49" s="109"/>
      <c r="C49" s="111"/>
      <c r="D49" s="107"/>
      <c r="E49" s="106"/>
      <c r="F49" s="112"/>
      <c r="G49" s="113"/>
      <c r="H49" s="98"/>
    </row>
    <row r="50" spans="1:8" ht="13.5" customHeight="1">
      <c r="A50" s="108" t="s">
        <v>117</v>
      </c>
      <c r="B50" s="109">
        <v>6</v>
      </c>
      <c r="C50" s="110" t="str">
        <f>VLOOKUP(B50,'пр.взв.'!B4:H177,2,FALSE)</f>
        <v>КОРОВИН Илья Игоревич</v>
      </c>
      <c r="D50" s="107" t="str">
        <f>VLOOKUP(B50,'пр.взв.'!B5:H114,3,FALSE)</f>
        <v>07.12.1994 кмс</v>
      </c>
      <c r="E50" s="106" t="str">
        <f>VLOOKUP(B50,'пр.взв.'!B5:H114,4,FALSE)</f>
        <v>Москов. Гос. Обл. Университет</v>
      </c>
      <c r="F50" s="112">
        <f>VLOOKUP(B50,'пр.взв.'!B5:H114,5,FALSE)</f>
        <v>0</v>
      </c>
      <c r="G50" s="113"/>
      <c r="H50" s="98" t="str">
        <f>VLOOKUP(B50,'пр.взв.'!B5:H114,7,FALSE)</f>
        <v>Гончаров ЮС</v>
      </c>
    </row>
    <row r="51" spans="1:8" ht="13.5" customHeight="1">
      <c r="A51" s="108"/>
      <c r="B51" s="109"/>
      <c r="C51" s="111"/>
      <c r="D51" s="107"/>
      <c r="E51" s="106"/>
      <c r="F51" s="112"/>
      <c r="G51" s="113"/>
      <c r="H51" s="98"/>
    </row>
    <row r="52" spans="1:7" ht="20.25" customHeight="1">
      <c r="A52" s="16" t="str">
        <f>HYPERLINK('[1]реквизиты'!$A$6)</f>
        <v>Гл. судья, судья МК</v>
      </c>
      <c r="B52" s="3"/>
      <c r="C52" s="17"/>
      <c r="D52" s="17"/>
      <c r="E52" s="72" t="str">
        <f>'[1]реквизиты'!$G$7</f>
        <v>Б.Л. Сова</v>
      </c>
      <c r="G52" s="84" t="str">
        <f>'[1]реквизиты'!$G$8</f>
        <v>/г. Рязань/</v>
      </c>
    </row>
    <row r="53" spans="1:7" ht="20.25" customHeight="1">
      <c r="A53" s="16" t="str">
        <f>HYPERLINK('[1]реквизиты'!$A$8)</f>
        <v>Гл. секретарь, судья РК</v>
      </c>
      <c r="B53" s="3"/>
      <c r="C53" s="17"/>
      <c r="D53" s="17"/>
      <c r="E53" s="83" t="str">
        <f>'[1]реквизиты'!$G$9</f>
        <v>М.Р. Шарифзянов</v>
      </c>
      <c r="G53" s="84" t="str">
        <f>'[1]реквизиты'!$G$10</f>
        <v>/ПГТ Шемордан/</v>
      </c>
    </row>
    <row r="54" spans="1:7" ht="12.75">
      <c r="A54" s="3"/>
      <c r="B54" s="3"/>
      <c r="C54" s="3"/>
      <c r="D54" s="17"/>
      <c r="E54" s="3"/>
      <c r="F54" s="3"/>
      <c r="G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5" ht="27.75" customHeight="1">
      <c r="A57" s="2"/>
      <c r="C57" s="4"/>
      <c r="D57" s="4"/>
      <c r="E57" s="4"/>
    </row>
    <row r="58" spans="1:5" ht="12.75">
      <c r="A58" s="2"/>
      <c r="B58" s="5"/>
      <c r="C58" s="5"/>
      <c r="D58" s="5"/>
      <c r="E58" s="5"/>
    </row>
    <row r="59" spans="1:6" ht="12.75">
      <c r="A59" s="2"/>
      <c r="B59" s="5"/>
      <c r="C59" s="5"/>
      <c r="D59" s="5"/>
      <c r="E59" s="5"/>
      <c r="F59" s="5"/>
    </row>
    <row r="60" spans="1:6" ht="12.75">
      <c r="A60" s="2"/>
      <c r="B60" s="5"/>
      <c r="C60" s="5"/>
      <c r="D60" s="5"/>
      <c r="E60" s="5"/>
      <c r="F60" s="5"/>
    </row>
    <row r="61" ht="12.75">
      <c r="A61" s="2"/>
    </row>
    <row r="62" ht="12.75">
      <c r="A62" s="2"/>
    </row>
  </sheetData>
  <sheetProtection/>
  <mergeCells count="196">
    <mergeCell ref="B2:C2"/>
    <mergeCell ref="A26:A27"/>
    <mergeCell ref="B26:B27"/>
    <mergeCell ref="C26:C27"/>
    <mergeCell ref="A24:A25"/>
    <mergeCell ref="A22:A23"/>
    <mergeCell ref="C3:D3"/>
    <mergeCell ref="B24:B25"/>
    <mergeCell ref="C24:C25"/>
    <mergeCell ref="A18:A19"/>
    <mergeCell ref="F3:G3"/>
    <mergeCell ref="E22:E23"/>
    <mergeCell ref="E28:E29"/>
    <mergeCell ref="E24:E25"/>
    <mergeCell ref="D26:D27"/>
    <mergeCell ref="D22:D23"/>
    <mergeCell ref="D20:D21"/>
    <mergeCell ref="D18:D19"/>
    <mergeCell ref="D24:D25"/>
    <mergeCell ref="G22:G23"/>
    <mergeCell ref="A30:A31"/>
    <mergeCell ref="B30:B31"/>
    <mergeCell ref="C30:C31"/>
    <mergeCell ref="D30:D31"/>
    <mergeCell ref="B28:B29"/>
    <mergeCell ref="C28:C29"/>
    <mergeCell ref="D28:D29"/>
    <mergeCell ref="A28:A29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B22:B23"/>
    <mergeCell ref="C22:C23"/>
    <mergeCell ref="F20:F21"/>
    <mergeCell ref="F22:F23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G10:G11"/>
    <mergeCell ref="E12:E13"/>
    <mergeCell ref="G12:G13"/>
    <mergeCell ref="F10:F11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E10:E11"/>
    <mergeCell ref="G4:G5"/>
    <mergeCell ref="E6:E7"/>
    <mergeCell ref="G6:G7"/>
    <mergeCell ref="F6:F7"/>
    <mergeCell ref="E4:F5"/>
    <mergeCell ref="D6:D7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D8:D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A32:A33"/>
    <mergeCell ref="B32:B33"/>
    <mergeCell ref="C32:C33"/>
    <mergeCell ref="D32:D33"/>
    <mergeCell ref="E32:E33"/>
    <mergeCell ref="A34:A35"/>
    <mergeCell ref="B34:B35"/>
    <mergeCell ref="C34:C35"/>
    <mergeCell ref="B36:B37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D36:D37"/>
    <mergeCell ref="A42:A43"/>
    <mergeCell ref="B42:B43"/>
    <mergeCell ref="C42:C43"/>
    <mergeCell ref="D42:D43"/>
    <mergeCell ref="A40:A41"/>
    <mergeCell ref="A48:A49"/>
    <mergeCell ref="B48:B49"/>
    <mergeCell ref="C48:C49"/>
    <mergeCell ref="A44:A45"/>
    <mergeCell ref="B44:B45"/>
    <mergeCell ref="C36:C37"/>
    <mergeCell ref="B46:B47"/>
    <mergeCell ref="C46:C47"/>
    <mergeCell ref="D46:D47"/>
    <mergeCell ref="D50:D51"/>
    <mergeCell ref="C40:C41"/>
    <mergeCell ref="D40:D41"/>
    <mergeCell ref="H16:H17"/>
    <mergeCell ref="H18:H19"/>
    <mergeCell ref="H38:H39"/>
    <mergeCell ref="H40:H41"/>
    <mergeCell ref="H42:H43"/>
    <mergeCell ref="E50:E51"/>
    <mergeCell ref="E46:E47"/>
    <mergeCell ref="E40:E41"/>
    <mergeCell ref="E42:E43"/>
    <mergeCell ref="E44:E45"/>
    <mergeCell ref="H24:H25"/>
    <mergeCell ref="H26:H27"/>
    <mergeCell ref="D48:D49"/>
    <mergeCell ref="A50:A51"/>
    <mergeCell ref="B50:B51"/>
    <mergeCell ref="C50:C51"/>
    <mergeCell ref="C44:C45"/>
    <mergeCell ref="D44:D45"/>
    <mergeCell ref="B40:B41"/>
    <mergeCell ref="A46:A47"/>
    <mergeCell ref="H10:H11"/>
    <mergeCell ref="H12:H13"/>
    <mergeCell ref="H14:H15"/>
    <mergeCell ref="E48:E49"/>
    <mergeCell ref="H28:H29"/>
    <mergeCell ref="H30:H31"/>
    <mergeCell ref="H32:H33"/>
    <mergeCell ref="H34:H35"/>
    <mergeCell ref="H20:H21"/>
    <mergeCell ref="H22:H23"/>
    <mergeCell ref="A1:H1"/>
    <mergeCell ref="H44:H45"/>
    <mergeCell ref="H46:H47"/>
    <mergeCell ref="H48:H49"/>
    <mergeCell ref="H36:H37"/>
    <mergeCell ref="H50:H51"/>
    <mergeCell ref="D2:H2"/>
    <mergeCell ref="H4:H5"/>
    <mergeCell ref="H6:H7"/>
    <mergeCell ref="H8:H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41" t="s">
        <v>12</v>
      </c>
      <c r="B1" s="141"/>
      <c r="C1" s="141"/>
      <c r="D1" s="141"/>
      <c r="E1" s="141"/>
      <c r="F1" s="141"/>
      <c r="G1" s="141"/>
      <c r="H1" s="141"/>
    </row>
    <row r="2" spans="3:9" ht="27.75" customHeight="1" thickBot="1">
      <c r="C2" s="146" t="str">
        <f>HYPERLINK('[1]реквизиты'!$A$2)</f>
        <v>Всероссийские соревнования по самбо среди студентов мужчин</v>
      </c>
      <c r="D2" s="147"/>
      <c r="E2" s="147"/>
      <c r="F2" s="147"/>
      <c r="G2" s="147"/>
      <c r="H2" s="148"/>
      <c r="I2" s="14"/>
    </row>
    <row r="3" spans="1:8" ht="12.75" customHeight="1">
      <c r="A3" s="149" t="str">
        <f>HYPERLINK('[1]реквизиты'!$A$3)</f>
        <v>27-30 апреля 2015г.           г.Кстово</v>
      </c>
      <c r="B3" s="149"/>
      <c r="C3" s="149"/>
      <c r="D3" s="149"/>
      <c r="E3" s="149"/>
      <c r="F3" s="149"/>
      <c r="G3" s="149"/>
      <c r="H3" s="149"/>
    </row>
    <row r="4" spans="4:5" ht="12.75">
      <c r="D4" s="177" t="s">
        <v>110</v>
      </c>
      <c r="E4" s="177"/>
    </row>
    <row r="5" spans="1:8" ht="12.75" customHeight="1">
      <c r="A5" s="160" t="s">
        <v>4</v>
      </c>
      <c r="B5" s="163" t="s">
        <v>5</v>
      </c>
      <c r="C5" s="160" t="s">
        <v>6</v>
      </c>
      <c r="D5" s="160" t="s">
        <v>7</v>
      </c>
      <c r="E5" s="165" t="s">
        <v>8</v>
      </c>
      <c r="F5" s="166"/>
      <c r="G5" s="160" t="s">
        <v>10</v>
      </c>
      <c r="H5" s="160" t="s">
        <v>9</v>
      </c>
    </row>
    <row r="6" spans="1:8" ht="12.75" customHeight="1">
      <c r="A6" s="161"/>
      <c r="B6" s="164"/>
      <c r="C6" s="161"/>
      <c r="D6" s="161"/>
      <c r="E6" s="167"/>
      <c r="F6" s="168"/>
      <c r="G6" s="161"/>
      <c r="H6" s="161"/>
    </row>
    <row r="7" spans="1:8" ht="12.75" customHeight="1">
      <c r="A7" s="158"/>
      <c r="B7" s="159">
        <v>1</v>
      </c>
      <c r="C7" s="155" t="s">
        <v>66</v>
      </c>
      <c r="D7" s="153" t="s">
        <v>67</v>
      </c>
      <c r="E7" s="112" t="s">
        <v>68</v>
      </c>
      <c r="F7" s="143"/>
      <c r="G7" s="162"/>
      <c r="H7" s="150" t="s">
        <v>69</v>
      </c>
    </row>
    <row r="8" spans="1:8" ht="15" customHeight="1">
      <c r="A8" s="158"/>
      <c r="B8" s="159"/>
      <c r="C8" s="155"/>
      <c r="D8" s="153"/>
      <c r="E8" s="112"/>
      <c r="F8" s="143"/>
      <c r="G8" s="162"/>
      <c r="H8" s="156"/>
    </row>
    <row r="9" spans="1:8" ht="12.75" customHeight="1">
      <c r="A9" s="158"/>
      <c r="B9" s="159">
        <v>2</v>
      </c>
      <c r="C9" s="155" t="s">
        <v>85</v>
      </c>
      <c r="D9" s="153" t="s">
        <v>86</v>
      </c>
      <c r="E9" s="153" t="s">
        <v>87</v>
      </c>
      <c r="F9" s="153"/>
      <c r="G9" s="153"/>
      <c r="H9" s="153" t="s">
        <v>88</v>
      </c>
    </row>
    <row r="10" spans="1:8" ht="15" customHeight="1">
      <c r="A10" s="158"/>
      <c r="B10" s="159"/>
      <c r="C10" s="155"/>
      <c r="D10" s="153"/>
      <c r="E10" s="153"/>
      <c r="F10" s="153"/>
      <c r="G10" s="153"/>
      <c r="H10" s="153"/>
    </row>
    <row r="11" spans="1:8" ht="15" customHeight="1">
      <c r="A11" s="158"/>
      <c r="B11" s="159">
        <v>3</v>
      </c>
      <c r="C11" s="150" t="s">
        <v>96</v>
      </c>
      <c r="D11" s="158" t="s">
        <v>97</v>
      </c>
      <c r="E11" s="112" t="s">
        <v>30</v>
      </c>
      <c r="F11" s="143"/>
      <c r="G11" s="162"/>
      <c r="H11" s="150" t="s">
        <v>98</v>
      </c>
    </row>
    <row r="12" spans="1:8" ht="15.75" customHeight="1">
      <c r="A12" s="158"/>
      <c r="B12" s="159"/>
      <c r="C12" s="150"/>
      <c r="D12" s="158"/>
      <c r="E12" s="112"/>
      <c r="F12" s="143"/>
      <c r="G12" s="162"/>
      <c r="H12" s="150"/>
    </row>
    <row r="13" spans="1:8" ht="12.75" customHeight="1">
      <c r="A13" s="158"/>
      <c r="B13" s="172">
        <v>4</v>
      </c>
      <c r="C13" s="150" t="s">
        <v>61</v>
      </c>
      <c r="D13" s="169" t="s">
        <v>62</v>
      </c>
      <c r="E13" s="153" t="s">
        <v>26</v>
      </c>
      <c r="F13" s="151"/>
      <c r="G13" s="153"/>
      <c r="H13" s="155" t="s">
        <v>63</v>
      </c>
    </row>
    <row r="14" spans="1:8" ht="15" customHeight="1">
      <c r="A14" s="158"/>
      <c r="B14" s="172"/>
      <c r="C14" s="150"/>
      <c r="D14" s="158"/>
      <c r="E14" s="153"/>
      <c r="F14" s="151"/>
      <c r="G14" s="153"/>
      <c r="H14" s="155"/>
    </row>
    <row r="15" spans="1:8" ht="12.75" customHeight="1">
      <c r="A15" s="158"/>
      <c r="B15" s="159">
        <v>5</v>
      </c>
      <c r="C15" s="155" t="s">
        <v>91</v>
      </c>
      <c r="D15" s="153" t="s">
        <v>92</v>
      </c>
      <c r="E15" s="153" t="s">
        <v>27</v>
      </c>
      <c r="F15" s="155"/>
      <c r="G15" s="153"/>
      <c r="H15" s="153" t="s">
        <v>93</v>
      </c>
    </row>
    <row r="16" spans="1:8" ht="15" customHeight="1">
      <c r="A16" s="158"/>
      <c r="B16" s="159"/>
      <c r="C16" s="155"/>
      <c r="D16" s="153"/>
      <c r="E16" s="153"/>
      <c r="F16" s="155"/>
      <c r="G16" s="153"/>
      <c r="H16" s="153"/>
    </row>
    <row r="17" spans="1:8" ht="12.75" customHeight="1">
      <c r="A17" s="158"/>
      <c r="B17" s="159">
        <v>6</v>
      </c>
      <c r="C17" s="150" t="s">
        <v>44</v>
      </c>
      <c r="D17" s="169" t="s">
        <v>45</v>
      </c>
      <c r="E17" s="153" t="s">
        <v>46</v>
      </c>
      <c r="F17" s="155"/>
      <c r="G17" s="170"/>
      <c r="H17" s="157" t="s">
        <v>47</v>
      </c>
    </row>
    <row r="18" spans="1:8" ht="15" customHeight="1">
      <c r="A18" s="158"/>
      <c r="B18" s="159"/>
      <c r="C18" s="150"/>
      <c r="D18" s="158"/>
      <c r="E18" s="153"/>
      <c r="F18" s="155"/>
      <c r="G18" s="170"/>
      <c r="H18" s="157"/>
    </row>
    <row r="19" spans="1:8" ht="12.75" customHeight="1">
      <c r="A19" s="158"/>
      <c r="B19" s="172">
        <v>7</v>
      </c>
      <c r="C19" s="150" t="s">
        <v>89</v>
      </c>
      <c r="D19" s="158" t="s">
        <v>90</v>
      </c>
      <c r="E19" s="153" t="s">
        <v>87</v>
      </c>
      <c r="F19" s="153"/>
      <c r="G19" s="153"/>
      <c r="H19" s="153" t="s">
        <v>60</v>
      </c>
    </row>
    <row r="20" spans="1:8" ht="15" customHeight="1">
      <c r="A20" s="158"/>
      <c r="B20" s="172"/>
      <c r="C20" s="150"/>
      <c r="D20" s="158"/>
      <c r="E20" s="153"/>
      <c r="F20" s="153"/>
      <c r="G20" s="153"/>
      <c r="H20" s="153"/>
    </row>
    <row r="21" spans="1:8" ht="12.75" customHeight="1">
      <c r="A21" s="158"/>
      <c r="B21" s="159">
        <v>8</v>
      </c>
      <c r="C21" s="155" t="s">
        <v>57</v>
      </c>
      <c r="D21" s="153" t="s">
        <v>58</v>
      </c>
      <c r="E21" s="153" t="s">
        <v>59</v>
      </c>
      <c r="F21" s="153"/>
      <c r="G21" s="153"/>
      <c r="H21" s="155" t="s">
        <v>60</v>
      </c>
    </row>
    <row r="22" spans="1:8" ht="15" customHeight="1">
      <c r="A22" s="158"/>
      <c r="B22" s="159"/>
      <c r="C22" s="155"/>
      <c r="D22" s="153"/>
      <c r="E22" s="153"/>
      <c r="F22" s="153"/>
      <c r="G22" s="153"/>
      <c r="H22" s="155"/>
    </row>
    <row r="23" spans="1:8" ht="12.75" customHeight="1">
      <c r="A23" s="158"/>
      <c r="B23" s="159">
        <v>9</v>
      </c>
      <c r="C23" s="155" t="s">
        <v>94</v>
      </c>
      <c r="D23" s="153" t="s">
        <v>95</v>
      </c>
      <c r="E23" s="153" t="s">
        <v>28</v>
      </c>
      <c r="F23" s="155"/>
      <c r="G23" s="162"/>
      <c r="H23" s="150" t="s">
        <v>29</v>
      </c>
    </row>
    <row r="24" spans="1:8" ht="15" customHeight="1">
      <c r="A24" s="158"/>
      <c r="B24" s="159"/>
      <c r="C24" s="155"/>
      <c r="D24" s="153"/>
      <c r="E24" s="153"/>
      <c r="F24" s="155"/>
      <c r="G24" s="162"/>
      <c r="H24" s="150"/>
    </row>
    <row r="25" spans="1:8" ht="12.75" customHeight="1">
      <c r="A25" s="158"/>
      <c r="B25" s="159">
        <v>10</v>
      </c>
      <c r="C25" s="113" t="s">
        <v>103</v>
      </c>
      <c r="D25" s="112" t="s">
        <v>104</v>
      </c>
      <c r="E25" s="158" t="s">
        <v>20</v>
      </c>
      <c r="F25" s="150"/>
      <c r="G25" s="170"/>
      <c r="H25" s="113" t="s">
        <v>105</v>
      </c>
    </row>
    <row r="26" spans="1:8" ht="15" customHeight="1">
      <c r="A26" s="158"/>
      <c r="B26" s="159"/>
      <c r="C26" s="113"/>
      <c r="D26" s="112"/>
      <c r="E26" s="158"/>
      <c r="F26" s="150"/>
      <c r="G26" s="170"/>
      <c r="H26" s="113"/>
    </row>
    <row r="27" spans="1:8" ht="12.75" customHeight="1">
      <c r="A27" s="158"/>
      <c r="B27" s="172">
        <v>11</v>
      </c>
      <c r="C27" s="113" t="s">
        <v>64</v>
      </c>
      <c r="D27" s="112" t="s">
        <v>65</v>
      </c>
      <c r="E27" s="153" t="s">
        <v>26</v>
      </c>
      <c r="F27" s="151"/>
      <c r="G27" s="153"/>
      <c r="H27" s="155" t="s">
        <v>32</v>
      </c>
    </row>
    <row r="28" spans="1:8" ht="15" customHeight="1">
      <c r="A28" s="158"/>
      <c r="B28" s="172"/>
      <c r="C28" s="113"/>
      <c r="D28" s="112"/>
      <c r="E28" s="153"/>
      <c r="F28" s="151"/>
      <c r="G28" s="153"/>
      <c r="H28" s="155"/>
    </row>
    <row r="29" spans="1:8" ht="15.75" customHeight="1">
      <c r="A29" s="158"/>
      <c r="B29" s="159">
        <v>12</v>
      </c>
      <c r="C29" s="150" t="s">
        <v>77</v>
      </c>
      <c r="D29" s="169" t="s">
        <v>78</v>
      </c>
      <c r="E29" s="153" t="s">
        <v>79</v>
      </c>
      <c r="F29" s="112"/>
      <c r="G29" s="162"/>
      <c r="H29" s="150" t="s">
        <v>80</v>
      </c>
    </row>
    <row r="30" spans="1:8" ht="15" customHeight="1">
      <c r="A30" s="158"/>
      <c r="B30" s="159"/>
      <c r="C30" s="150"/>
      <c r="D30" s="156"/>
      <c r="E30" s="153"/>
      <c r="F30" s="112"/>
      <c r="G30" s="162"/>
      <c r="H30" s="156"/>
    </row>
    <row r="31" spans="1:8" ht="12.75" customHeight="1">
      <c r="A31" s="158"/>
      <c r="B31" s="159">
        <v>13</v>
      </c>
      <c r="C31" s="155" t="s">
        <v>39</v>
      </c>
      <c r="D31" s="153" t="s">
        <v>40</v>
      </c>
      <c r="E31" s="153" t="s">
        <v>23</v>
      </c>
      <c r="F31" s="151"/>
      <c r="G31" s="153"/>
      <c r="H31" s="153" t="s">
        <v>24</v>
      </c>
    </row>
    <row r="32" spans="1:8" ht="15" customHeight="1">
      <c r="A32" s="158"/>
      <c r="B32" s="159"/>
      <c r="C32" s="155"/>
      <c r="D32" s="153"/>
      <c r="E32" s="153"/>
      <c r="F32" s="151"/>
      <c r="G32" s="153"/>
      <c r="H32" s="153"/>
    </row>
    <row r="33" spans="1:8" ht="12.75" customHeight="1">
      <c r="A33" s="158"/>
      <c r="B33" s="159">
        <v>14</v>
      </c>
      <c r="C33" s="150" t="s">
        <v>51</v>
      </c>
      <c r="D33" s="158" t="s">
        <v>52</v>
      </c>
      <c r="E33" s="153" t="s">
        <v>34</v>
      </c>
      <c r="F33" s="151"/>
      <c r="G33" s="162"/>
      <c r="H33" s="143" t="s">
        <v>35</v>
      </c>
    </row>
    <row r="34" spans="1:8" ht="15" customHeight="1">
      <c r="A34" s="158"/>
      <c r="B34" s="159"/>
      <c r="C34" s="150"/>
      <c r="D34" s="158"/>
      <c r="E34" s="153"/>
      <c r="F34" s="151"/>
      <c r="G34" s="162"/>
      <c r="H34" s="143"/>
    </row>
    <row r="35" spans="1:8" ht="12.75" customHeight="1">
      <c r="A35" s="158"/>
      <c r="B35" s="159">
        <v>15</v>
      </c>
      <c r="C35" s="155" t="s">
        <v>41</v>
      </c>
      <c r="D35" s="153" t="s">
        <v>42</v>
      </c>
      <c r="E35" s="153" t="s">
        <v>33</v>
      </c>
      <c r="F35" s="155"/>
      <c r="G35" s="176"/>
      <c r="H35" s="151" t="s">
        <v>43</v>
      </c>
    </row>
    <row r="36" spans="1:8" ht="15" customHeight="1">
      <c r="A36" s="158"/>
      <c r="B36" s="159"/>
      <c r="C36" s="155"/>
      <c r="D36" s="153"/>
      <c r="E36" s="153"/>
      <c r="F36" s="155"/>
      <c r="G36" s="176"/>
      <c r="H36" s="151"/>
    </row>
    <row r="37" spans="1:8" ht="15.75" customHeight="1">
      <c r="A37" s="158"/>
      <c r="B37" s="172">
        <v>16</v>
      </c>
      <c r="C37" s="150" t="s">
        <v>99</v>
      </c>
      <c r="D37" s="158" t="s">
        <v>100</v>
      </c>
      <c r="E37" s="153" t="s">
        <v>101</v>
      </c>
      <c r="F37" s="143"/>
      <c r="G37" s="162"/>
      <c r="H37" s="150" t="s">
        <v>102</v>
      </c>
    </row>
    <row r="38" spans="1:8" ht="12.75" customHeight="1">
      <c r="A38" s="158"/>
      <c r="B38" s="172"/>
      <c r="C38" s="150"/>
      <c r="D38" s="158"/>
      <c r="E38" s="153"/>
      <c r="F38" s="143"/>
      <c r="G38" s="162"/>
      <c r="H38" s="150"/>
    </row>
    <row r="39" spans="1:8" ht="12.75" customHeight="1">
      <c r="A39" s="171"/>
      <c r="B39" s="159">
        <v>17</v>
      </c>
      <c r="C39" s="150" t="s">
        <v>53</v>
      </c>
      <c r="D39" s="169" t="s">
        <v>54</v>
      </c>
      <c r="E39" s="153" t="s">
        <v>55</v>
      </c>
      <c r="F39" s="143"/>
      <c r="G39" s="162"/>
      <c r="H39" s="150" t="s">
        <v>56</v>
      </c>
    </row>
    <row r="40" spans="1:8" ht="12.75" customHeight="1">
      <c r="A40" s="171"/>
      <c r="B40" s="159"/>
      <c r="C40" s="150"/>
      <c r="D40" s="158"/>
      <c r="E40" s="153"/>
      <c r="F40" s="143"/>
      <c r="G40" s="162"/>
      <c r="H40" s="150"/>
    </row>
    <row r="41" spans="1:8" ht="12.75" customHeight="1">
      <c r="A41" s="171"/>
      <c r="B41" s="159">
        <v>18</v>
      </c>
      <c r="C41" s="155" t="s">
        <v>106</v>
      </c>
      <c r="D41" s="153" t="s">
        <v>107</v>
      </c>
      <c r="E41" s="153" t="s">
        <v>108</v>
      </c>
      <c r="F41" s="155"/>
      <c r="G41" s="153"/>
      <c r="H41" s="155" t="s">
        <v>109</v>
      </c>
    </row>
    <row r="42" spans="1:8" ht="12.75" customHeight="1">
      <c r="A42" s="171"/>
      <c r="B42" s="159"/>
      <c r="C42" s="155"/>
      <c r="D42" s="153"/>
      <c r="E42" s="153"/>
      <c r="F42" s="155"/>
      <c r="G42" s="153"/>
      <c r="H42" s="155"/>
    </row>
    <row r="43" spans="1:8" ht="12.75" customHeight="1">
      <c r="A43" s="171"/>
      <c r="B43" s="159">
        <v>19</v>
      </c>
      <c r="C43" s="150" t="s">
        <v>48</v>
      </c>
      <c r="D43" s="169" t="s">
        <v>49</v>
      </c>
      <c r="E43" s="153" t="s">
        <v>25</v>
      </c>
      <c r="F43" s="113"/>
      <c r="G43" s="162"/>
      <c r="H43" s="150" t="s">
        <v>50</v>
      </c>
    </row>
    <row r="44" spans="1:8" ht="12.75" customHeight="1">
      <c r="A44" s="171"/>
      <c r="B44" s="159"/>
      <c r="C44" s="150"/>
      <c r="D44" s="154"/>
      <c r="E44" s="153"/>
      <c r="F44" s="113"/>
      <c r="G44" s="162"/>
      <c r="H44" s="154"/>
    </row>
    <row r="45" spans="1:8" ht="12.75" customHeight="1">
      <c r="A45" s="171"/>
      <c r="B45" s="159">
        <v>20</v>
      </c>
      <c r="C45" s="155" t="s">
        <v>70</v>
      </c>
      <c r="D45" s="153" t="s">
        <v>71</v>
      </c>
      <c r="E45" s="153" t="s">
        <v>36</v>
      </c>
      <c r="F45" s="155"/>
      <c r="G45" s="153"/>
      <c r="H45" s="155" t="s">
        <v>72</v>
      </c>
    </row>
    <row r="46" spans="1:8" ht="12.75" customHeight="1">
      <c r="A46" s="171"/>
      <c r="B46" s="159"/>
      <c r="C46" s="155"/>
      <c r="D46" s="153"/>
      <c r="E46" s="153"/>
      <c r="F46" s="155"/>
      <c r="G46" s="153"/>
      <c r="H46" s="155"/>
    </row>
    <row r="47" spans="1:8" ht="12.75" customHeight="1">
      <c r="A47" s="171"/>
      <c r="B47" s="159">
        <v>21</v>
      </c>
      <c r="C47" s="150" t="s">
        <v>81</v>
      </c>
      <c r="D47" s="158" t="s">
        <v>82</v>
      </c>
      <c r="E47" s="112" t="s">
        <v>83</v>
      </c>
      <c r="F47" s="113"/>
      <c r="G47" s="162"/>
      <c r="H47" s="150" t="s">
        <v>84</v>
      </c>
    </row>
    <row r="48" spans="1:8" ht="12.75" customHeight="1">
      <c r="A48" s="171"/>
      <c r="B48" s="159"/>
      <c r="C48" s="150"/>
      <c r="D48" s="158"/>
      <c r="E48" s="112"/>
      <c r="F48" s="113"/>
      <c r="G48" s="162"/>
      <c r="H48" s="150"/>
    </row>
    <row r="49" spans="1:8" ht="12.75" customHeight="1">
      <c r="A49" s="171"/>
      <c r="B49" s="159">
        <v>22</v>
      </c>
      <c r="C49" s="155" t="s">
        <v>37</v>
      </c>
      <c r="D49" s="153" t="s">
        <v>38</v>
      </c>
      <c r="E49" s="153" t="s">
        <v>21</v>
      </c>
      <c r="F49" s="151"/>
      <c r="G49" s="153"/>
      <c r="H49" s="155" t="s">
        <v>22</v>
      </c>
    </row>
    <row r="50" spans="1:8" ht="12.75" customHeight="1">
      <c r="A50" s="171"/>
      <c r="B50" s="159"/>
      <c r="C50" s="155"/>
      <c r="D50" s="153"/>
      <c r="E50" s="153"/>
      <c r="F50" s="151"/>
      <c r="G50" s="153"/>
      <c r="H50" s="155"/>
    </row>
    <row r="51" spans="1:8" ht="12.75" customHeight="1">
      <c r="A51" s="171"/>
      <c r="B51" s="159">
        <v>23</v>
      </c>
      <c r="C51" s="155" t="s">
        <v>73</v>
      </c>
      <c r="D51" s="153" t="s">
        <v>74</v>
      </c>
      <c r="E51" s="153" t="s">
        <v>75</v>
      </c>
      <c r="F51" s="113"/>
      <c r="G51" s="153"/>
      <c r="H51" s="151" t="s">
        <v>76</v>
      </c>
    </row>
    <row r="52" spans="1:8" ht="12.75" customHeight="1">
      <c r="A52" s="171"/>
      <c r="B52" s="159"/>
      <c r="C52" s="155"/>
      <c r="D52" s="153"/>
      <c r="E52" s="153"/>
      <c r="F52" s="113"/>
      <c r="G52" s="153"/>
      <c r="H52" s="151"/>
    </row>
    <row r="53" spans="1:8" ht="12.75" customHeight="1">
      <c r="A53" s="171"/>
      <c r="B53" s="172"/>
      <c r="C53" s="150"/>
      <c r="D53" s="169"/>
      <c r="E53" s="112"/>
      <c r="F53" s="157"/>
      <c r="G53" s="162"/>
      <c r="H53" s="143"/>
    </row>
    <row r="54" spans="1:8" ht="12.75" customHeight="1">
      <c r="A54" s="171"/>
      <c r="B54" s="172"/>
      <c r="C54" s="150"/>
      <c r="D54" s="175"/>
      <c r="E54" s="112"/>
      <c r="F54" s="157"/>
      <c r="G54" s="162"/>
      <c r="H54" s="152"/>
    </row>
    <row r="55" spans="1:8" ht="12.75" customHeight="1">
      <c r="A55" s="171"/>
      <c r="B55" s="159"/>
      <c r="C55" s="150"/>
      <c r="D55" s="169"/>
      <c r="E55" s="153"/>
      <c r="F55" s="153"/>
      <c r="G55" s="153"/>
      <c r="H55" s="153"/>
    </row>
    <row r="56" spans="1:8" ht="12.75" customHeight="1">
      <c r="A56" s="171"/>
      <c r="B56" s="159"/>
      <c r="C56" s="150"/>
      <c r="D56" s="158"/>
      <c r="E56" s="153"/>
      <c r="F56" s="153"/>
      <c r="G56" s="153"/>
      <c r="H56" s="153"/>
    </row>
    <row r="57" spans="1:8" ht="12.75" customHeight="1">
      <c r="A57" s="171"/>
      <c r="B57" s="159"/>
      <c r="C57" s="155"/>
      <c r="D57" s="153"/>
      <c r="E57" s="153"/>
      <c r="F57" s="150"/>
      <c r="G57" s="153"/>
      <c r="H57" s="150"/>
    </row>
    <row r="58" spans="1:8" ht="12.75" customHeight="1">
      <c r="A58" s="171"/>
      <c r="B58" s="159"/>
      <c r="C58" s="155"/>
      <c r="D58" s="153"/>
      <c r="E58" s="153"/>
      <c r="F58" s="150"/>
      <c r="G58" s="153"/>
      <c r="H58" s="150"/>
    </row>
    <row r="59" spans="1:8" ht="12.75" customHeight="1">
      <c r="A59" s="171"/>
      <c r="B59" s="159"/>
      <c r="C59" s="150"/>
      <c r="D59" s="158"/>
      <c r="E59" s="153"/>
      <c r="F59" s="150"/>
      <c r="G59" s="162"/>
      <c r="H59" s="150"/>
    </row>
    <row r="60" spans="1:8" ht="12.75" customHeight="1">
      <c r="A60" s="171"/>
      <c r="B60" s="159"/>
      <c r="C60" s="150"/>
      <c r="D60" s="158"/>
      <c r="E60" s="153"/>
      <c r="F60" s="150"/>
      <c r="G60" s="162"/>
      <c r="H60" s="150"/>
    </row>
    <row r="61" spans="1:8" ht="12.75" customHeight="1">
      <c r="A61" s="171"/>
      <c r="B61" s="159"/>
      <c r="C61" s="150"/>
      <c r="D61" s="158"/>
      <c r="E61" s="158"/>
      <c r="F61" s="113"/>
      <c r="G61" s="174"/>
      <c r="H61" s="113"/>
    </row>
    <row r="62" spans="1:8" ht="12.75" customHeight="1">
      <c r="A62" s="171"/>
      <c r="B62" s="159"/>
      <c r="C62" s="150"/>
      <c r="D62" s="158"/>
      <c r="E62" s="158"/>
      <c r="F62" s="113"/>
      <c r="G62" s="174"/>
      <c r="H62" s="113"/>
    </row>
    <row r="63" spans="1:8" ht="12.75" customHeight="1">
      <c r="A63" s="171"/>
      <c r="B63" s="172"/>
      <c r="C63" s="155"/>
      <c r="D63" s="153"/>
      <c r="E63" s="112"/>
      <c r="F63" s="113"/>
      <c r="G63" s="162"/>
      <c r="H63" s="150"/>
    </row>
    <row r="64" spans="1:8" ht="12.75" customHeight="1">
      <c r="A64" s="171"/>
      <c r="B64" s="172"/>
      <c r="C64" s="155"/>
      <c r="D64" s="153"/>
      <c r="E64" s="112"/>
      <c r="F64" s="113"/>
      <c r="G64" s="162"/>
      <c r="H64" s="150"/>
    </row>
    <row r="65" spans="1:8" ht="12.75" customHeight="1">
      <c r="A65" s="171"/>
      <c r="B65" s="159"/>
      <c r="C65" s="150"/>
      <c r="D65" s="169"/>
      <c r="E65" s="153"/>
      <c r="F65" s="155"/>
      <c r="G65" s="170"/>
      <c r="H65" s="113"/>
    </row>
    <row r="66" spans="1:8" ht="12.75" customHeight="1">
      <c r="A66" s="171"/>
      <c r="B66" s="159"/>
      <c r="C66" s="150"/>
      <c r="D66" s="169"/>
      <c r="E66" s="153"/>
      <c r="F66" s="155"/>
      <c r="G66" s="170"/>
      <c r="H66" s="113"/>
    </row>
    <row r="67" spans="1:8" ht="12.75">
      <c r="A67" s="171"/>
      <c r="B67" s="172"/>
      <c r="C67" s="155"/>
      <c r="D67" s="153"/>
      <c r="E67" s="158"/>
      <c r="F67" s="113"/>
      <c r="G67" s="150"/>
      <c r="H67" s="143"/>
    </row>
    <row r="68" spans="1:8" ht="12.75">
      <c r="A68" s="171"/>
      <c r="B68" s="172"/>
      <c r="C68" s="155"/>
      <c r="D68" s="153"/>
      <c r="E68" s="158"/>
      <c r="F68" s="113"/>
      <c r="G68" s="150"/>
      <c r="H68" s="143"/>
    </row>
    <row r="69" spans="1:8" ht="12.75">
      <c r="A69" s="171"/>
      <c r="B69" s="173">
        <v>32</v>
      </c>
      <c r="C69" s="144"/>
      <c r="D69" s="180"/>
      <c r="E69" s="165"/>
      <c r="F69" s="181"/>
      <c r="G69" s="178"/>
      <c r="H69" s="144"/>
    </row>
    <row r="70" spans="1:8" ht="12.75">
      <c r="A70" s="171"/>
      <c r="B70" s="173"/>
      <c r="C70" s="145"/>
      <c r="D70" s="161"/>
      <c r="E70" s="167"/>
      <c r="F70" s="181"/>
      <c r="G70" s="179"/>
      <c r="H70" s="145"/>
    </row>
  </sheetData>
  <sheetProtection/>
  <mergeCells count="267">
    <mergeCell ref="D65:D66"/>
    <mergeCell ref="C29:C30"/>
    <mergeCell ref="D47:D48"/>
    <mergeCell ref="C47:C48"/>
    <mergeCell ref="D43:D44"/>
    <mergeCell ref="C43:C44"/>
    <mergeCell ref="C35:C36"/>
    <mergeCell ref="D29:D30"/>
    <mergeCell ref="C37:C38"/>
    <mergeCell ref="D37:D38"/>
    <mergeCell ref="G69:G70"/>
    <mergeCell ref="C69:C70"/>
    <mergeCell ref="D69:D70"/>
    <mergeCell ref="E69:E70"/>
    <mergeCell ref="F69:F70"/>
    <mergeCell ref="D41:D42"/>
    <mergeCell ref="E41:E42"/>
    <mergeCell ref="G41:G42"/>
    <mergeCell ref="F41:F42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3:G2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7:A28"/>
    <mergeCell ref="B27:B28"/>
    <mergeCell ref="C21:C22"/>
    <mergeCell ref="E23:E24"/>
    <mergeCell ref="A23:A24"/>
    <mergeCell ref="B23:B24"/>
    <mergeCell ref="C23:C24"/>
    <mergeCell ref="D23:D24"/>
    <mergeCell ref="D25:D26"/>
    <mergeCell ref="G25:G26"/>
    <mergeCell ref="F23:F24"/>
    <mergeCell ref="F25:F26"/>
    <mergeCell ref="G21:G22"/>
    <mergeCell ref="E21:E22"/>
    <mergeCell ref="A25:A26"/>
    <mergeCell ref="B25:B26"/>
    <mergeCell ref="A21:A22"/>
    <mergeCell ref="B21:B22"/>
    <mergeCell ref="C25:C26"/>
    <mergeCell ref="C17:C18"/>
    <mergeCell ref="D17:D18"/>
    <mergeCell ref="A17:A18"/>
    <mergeCell ref="B17:B18"/>
    <mergeCell ref="C19:C20"/>
    <mergeCell ref="D19:D20"/>
    <mergeCell ref="A19:A20"/>
    <mergeCell ref="B19:B20"/>
    <mergeCell ref="A7:A8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B13:B14"/>
    <mergeCell ref="C13:C14"/>
    <mergeCell ref="D13:D14"/>
    <mergeCell ref="B11:B12"/>
    <mergeCell ref="C11:C12"/>
    <mergeCell ref="D11:D12"/>
    <mergeCell ref="F15:F16"/>
    <mergeCell ref="F17:F18"/>
    <mergeCell ref="E33:E34"/>
    <mergeCell ref="E7:E8"/>
    <mergeCell ref="D9:D10"/>
    <mergeCell ref="F13:F14"/>
    <mergeCell ref="D7:D8"/>
    <mergeCell ref="E25:E26"/>
    <mergeCell ref="E37:E38"/>
    <mergeCell ref="G37:G38"/>
    <mergeCell ref="F37:F38"/>
    <mergeCell ref="G35:G36"/>
    <mergeCell ref="F35:F36"/>
    <mergeCell ref="E35:E36"/>
    <mergeCell ref="D35:D36"/>
    <mergeCell ref="A35:A36"/>
    <mergeCell ref="A37:A38"/>
    <mergeCell ref="A39:A40"/>
    <mergeCell ref="A41:A42"/>
    <mergeCell ref="B37:B38"/>
    <mergeCell ref="B39:B40"/>
    <mergeCell ref="B41:B42"/>
    <mergeCell ref="B35:B36"/>
    <mergeCell ref="E39:E40"/>
    <mergeCell ref="G39:G40"/>
    <mergeCell ref="F39:F40"/>
    <mergeCell ref="C41:C42"/>
    <mergeCell ref="A43:A44"/>
    <mergeCell ref="B43:B44"/>
    <mergeCell ref="E43:E44"/>
    <mergeCell ref="G43:G44"/>
    <mergeCell ref="F43:F44"/>
    <mergeCell ref="C39:C40"/>
    <mergeCell ref="A45:A46"/>
    <mergeCell ref="B45:B46"/>
    <mergeCell ref="C45:C46"/>
    <mergeCell ref="D45:D46"/>
    <mergeCell ref="E45:E46"/>
    <mergeCell ref="G45:G46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A51:A52"/>
    <mergeCell ref="B51:B52"/>
    <mergeCell ref="E51:E52"/>
    <mergeCell ref="G51:G52"/>
    <mergeCell ref="D51:D52"/>
    <mergeCell ref="C51:C52"/>
    <mergeCell ref="F51:F52"/>
    <mergeCell ref="A53:A54"/>
    <mergeCell ref="B53:B54"/>
    <mergeCell ref="C53:C54"/>
    <mergeCell ref="D53:D54"/>
    <mergeCell ref="E53:E54"/>
    <mergeCell ref="G53:G54"/>
    <mergeCell ref="F53:F54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G59:G60"/>
    <mergeCell ref="D59:D60"/>
    <mergeCell ref="E57:E58"/>
    <mergeCell ref="G57:G58"/>
    <mergeCell ref="F57:F58"/>
    <mergeCell ref="G61:G62"/>
    <mergeCell ref="F59:F60"/>
    <mergeCell ref="F61:F62"/>
    <mergeCell ref="E59:E60"/>
    <mergeCell ref="A61:A62"/>
    <mergeCell ref="B61:B62"/>
    <mergeCell ref="C61:C62"/>
    <mergeCell ref="D61:D62"/>
    <mergeCell ref="A59:A60"/>
    <mergeCell ref="B59:B60"/>
    <mergeCell ref="C59:C60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G65:G66"/>
    <mergeCell ref="F63:F64"/>
    <mergeCell ref="F65:F66"/>
    <mergeCell ref="G63:G64"/>
    <mergeCell ref="F33:F34"/>
    <mergeCell ref="A67:A68"/>
    <mergeCell ref="B67:B68"/>
    <mergeCell ref="E67:E68"/>
    <mergeCell ref="A65:A66"/>
    <mergeCell ref="B65:B66"/>
    <mergeCell ref="C65:C66"/>
    <mergeCell ref="E65:E66"/>
    <mergeCell ref="E61:E62"/>
    <mergeCell ref="F55:F56"/>
    <mergeCell ref="F19:F20"/>
    <mergeCell ref="F21:F22"/>
    <mergeCell ref="E55:E56"/>
    <mergeCell ref="F47:F48"/>
    <mergeCell ref="F49:F50"/>
    <mergeCell ref="D39:D4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7:B8"/>
    <mergeCell ref="H5:H6"/>
    <mergeCell ref="H7:H8"/>
    <mergeCell ref="H9:H10"/>
    <mergeCell ref="G5:G6"/>
    <mergeCell ref="G7:G8"/>
    <mergeCell ref="G9:G10"/>
    <mergeCell ref="H11:H12"/>
    <mergeCell ref="H13:H14"/>
    <mergeCell ref="H15:H16"/>
    <mergeCell ref="H17:H18"/>
    <mergeCell ref="A11:A12"/>
    <mergeCell ref="C7:C8"/>
    <mergeCell ref="B9:B10"/>
    <mergeCell ref="C9:C10"/>
    <mergeCell ref="E17:E18"/>
    <mergeCell ref="A13:A14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222" t="s">
        <v>13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19"/>
    </row>
    <row r="2" spans="1:25" ht="13.5" customHeight="1" thickBot="1">
      <c r="A2" s="227" t="s">
        <v>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19"/>
    </row>
    <row r="3" spans="1:25" ht="27.75" customHeight="1" thickBot="1">
      <c r="A3" s="19"/>
      <c r="B3" s="19"/>
      <c r="C3" s="19"/>
      <c r="D3" s="20"/>
      <c r="E3" s="20"/>
      <c r="F3" s="228" t="str">
        <f>HYPERLINK('[1]реквизиты'!$A$2)</f>
        <v>Всероссийские соревнования по самбо среди студентов мужчин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0"/>
      <c r="T3" s="19"/>
      <c r="U3" s="19"/>
      <c r="V3" s="19"/>
      <c r="W3" s="19"/>
      <c r="X3" s="19"/>
      <c r="Y3" s="19"/>
    </row>
    <row r="4" spans="1:25" ht="15" customHeight="1" thickBot="1">
      <c r="A4" s="15"/>
      <c r="B4" s="15"/>
      <c r="C4" s="19"/>
      <c r="D4" s="19"/>
      <c r="E4" s="19"/>
      <c r="F4" s="231" t="str">
        <f>HYPERLINK('[1]реквизиты'!$A$3)</f>
        <v>27-30 апреля 2015г.           г.Кстово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1"/>
      <c r="U4" s="232"/>
      <c r="V4" s="223" t="str">
        <f>HYPERLINK('пр.взв.'!D4)</f>
        <v>в.к. 57 кг.</v>
      </c>
      <c r="W4" s="224"/>
      <c r="X4" s="19"/>
      <c r="Y4" s="19"/>
    </row>
    <row r="5" spans="1:25" ht="14.25" customHeight="1" thickBot="1">
      <c r="A5" s="211" t="s">
        <v>0</v>
      </c>
      <c r="B5" s="19"/>
      <c r="C5" s="19"/>
      <c r="D5" s="19"/>
      <c r="E5" s="19"/>
      <c r="F5" s="19"/>
      <c r="G5" s="19"/>
      <c r="H5" s="22"/>
      <c r="I5" s="211" t="s">
        <v>2</v>
      </c>
      <c r="J5" s="19"/>
      <c r="K5" s="94">
        <v>5</v>
      </c>
      <c r="L5" s="19"/>
      <c r="M5" s="19"/>
      <c r="N5" s="19"/>
      <c r="O5" s="90"/>
      <c r="P5" s="195" t="str">
        <f>VLOOKUP(O6,'пр.взв.'!B7:E70,2,FALSE)</f>
        <v>БОРОВИКОВ Евгений Алексаендрович</v>
      </c>
      <c r="Q5" s="196"/>
      <c r="R5" s="196"/>
      <c r="S5" s="197"/>
      <c r="T5" s="19"/>
      <c r="U5" s="233"/>
      <c r="V5" s="225"/>
      <c r="W5" s="226"/>
      <c r="X5" s="211" t="s">
        <v>1</v>
      </c>
      <c r="Y5" s="19"/>
    </row>
    <row r="6" spans="1:26" ht="14.25" customHeight="1" thickBot="1">
      <c r="A6" s="215"/>
      <c r="B6" s="23"/>
      <c r="C6" s="19"/>
      <c r="D6" s="19"/>
      <c r="E6" s="19"/>
      <c r="F6" s="19"/>
      <c r="G6" s="19"/>
      <c r="H6" s="19"/>
      <c r="I6" s="211"/>
      <c r="J6" s="9"/>
      <c r="K6" s="24"/>
      <c r="L6" s="25">
        <v>5</v>
      </c>
      <c r="M6" s="9"/>
      <c r="N6" s="9"/>
      <c r="O6" s="91">
        <v>17</v>
      </c>
      <c r="P6" s="198"/>
      <c r="Q6" s="199"/>
      <c r="R6" s="199"/>
      <c r="S6" s="200"/>
      <c r="T6" s="19"/>
      <c r="U6" s="19"/>
      <c r="V6" s="19"/>
      <c r="W6" s="19"/>
      <c r="X6" s="215"/>
      <c r="Y6" s="19"/>
      <c r="Z6" s="6"/>
    </row>
    <row r="7" spans="1:25" ht="12.75" customHeight="1" thickBot="1">
      <c r="A7" s="212">
        <v>1</v>
      </c>
      <c r="B7" s="186" t="str">
        <f>VLOOKUP(A7,'пр.взв.'!B7:C70,2,FALSE)</f>
        <v>КОЗЛОВ Владимир Михайлович</v>
      </c>
      <c r="C7" s="186" t="str">
        <f>VLOOKUP(A7,'пр.взв.'!B7:G70,3,FALSE)</f>
        <v>27.08.1995 кмс</v>
      </c>
      <c r="D7" s="192" t="str">
        <f>VLOOKUP(A7,'пр.взв.'!B7:G70,4,FALSE)</f>
        <v>Рязанский ГУ им. С.А. Есенина</v>
      </c>
      <c r="E7" s="19"/>
      <c r="F7" s="19"/>
      <c r="G7" s="26"/>
      <c r="H7" s="19"/>
      <c r="I7" s="27"/>
      <c r="J7" s="9"/>
      <c r="K7" s="28">
        <v>13</v>
      </c>
      <c r="L7" s="95" t="s">
        <v>113</v>
      </c>
      <c r="M7" s="25">
        <v>17</v>
      </c>
      <c r="N7" s="12"/>
      <c r="O7" s="13"/>
      <c r="P7" s="13"/>
      <c r="Q7" s="29" t="s">
        <v>11</v>
      </c>
      <c r="R7" s="19"/>
      <c r="S7" s="19"/>
      <c r="T7" s="19"/>
      <c r="U7" s="186" t="str">
        <f>VLOOKUP(X7,'пр.взв.'!B7:G70,2,FALSE)</f>
        <v>ЩЕРБАКОВ Артем Владимирович</v>
      </c>
      <c r="V7" s="186" t="str">
        <f>VLOOKUP(X7,'пр.взв.'!B7:G70,3,FALSE)</f>
        <v>23.10.1994 кмс</v>
      </c>
      <c r="W7" s="192" t="str">
        <f>VLOOKUP(X7,'пр.взв.'!B7:G70,4,FALSE)</f>
        <v>Чувашс. ГПУ им. И.Я. Яковлева</v>
      </c>
      <c r="X7" s="182">
        <v>2</v>
      </c>
      <c r="Y7" s="19"/>
    </row>
    <row r="8" spans="1:25" ht="12.75" customHeight="1">
      <c r="A8" s="213"/>
      <c r="B8" s="187"/>
      <c r="C8" s="187"/>
      <c r="D8" s="185"/>
      <c r="E8" s="30">
        <v>17</v>
      </c>
      <c r="F8" s="31"/>
      <c r="G8" s="32"/>
      <c r="H8" s="33"/>
      <c r="I8" s="13"/>
      <c r="J8" s="9"/>
      <c r="K8" s="34"/>
      <c r="L8" s="35">
        <v>17</v>
      </c>
      <c r="M8" s="95" t="s">
        <v>114</v>
      </c>
      <c r="N8" s="12"/>
      <c r="O8" s="29"/>
      <c r="P8" s="29"/>
      <c r="Q8" s="19"/>
      <c r="R8" s="19"/>
      <c r="S8" s="19"/>
      <c r="T8" s="30">
        <v>2</v>
      </c>
      <c r="U8" s="187"/>
      <c r="V8" s="187"/>
      <c r="W8" s="185"/>
      <c r="X8" s="183"/>
      <c r="Y8" s="19"/>
    </row>
    <row r="9" spans="1:25" ht="12.75" customHeight="1" thickBot="1">
      <c r="A9" s="213">
        <v>17</v>
      </c>
      <c r="B9" s="188" t="str">
        <f>VLOOKUP(A9,'пр.взв.'!B9:C72,2,FALSE)</f>
        <v>БОРОВИКОВ Евгений Алексаендрович</v>
      </c>
      <c r="C9" s="188" t="str">
        <f>VLOOKUP(A9,'пр.взв.'!B7:G70,3,FALSE)</f>
        <v>07.12.1996 кмс</v>
      </c>
      <c r="D9" s="184" t="str">
        <f>VLOOKUP(A9,'пр.взв.'!B7:G70,4,FALSE)</f>
        <v>РГ проф.-пед. университ.</v>
      </c>
      <c r="E9" s="86" t="s">
        <v>111</v>
      </c>
      <c r="F9" s="36"/>
      <c r="G9" s="31"/>
      <c r="H9" s="34"/>
      <c r="I9" s="12"/>
      <c r="J9" s="9"/>
      <c r="K9" s="25">
        <v>23</v>
      </c>
      <c r="L9" s="34"/>
      <c r="M9" s="37"/>
      <c r="N9" s="25">
        <v>17</v>
      </c>
      <c r="O9" s="29"/>
      <c r="P9" s="29"/>
      <c r="Q9" s="29"/>
      <c r="R9" s="38"/>
      <c r="S9" s="39"/>
      <c r="T9" s="86" t="s">
        <v>112</v>
      </c>
      <c r="U9" s="188" t="str">
        <f>VLOOKUP(X9,'пр.взв.'!B7:G70,2,FALSE)</f>
        <v>ГРИНЬКОВ Герман Владимирович</v>
      </c>
      <c r="V9" s="188" t="str">
        <f>VLOOKUP(X9,'пр.взв.'!B7:G70,3,FALSE)</f>
        <v>21.07.1994 1</v>
      </c>
      <c r="W9" s="184" t="str">
        <f>VLOOKUP(X9,'пр.взв.'!B7:G70,4,FALSE)</f>
        <v>Шадрин. ГПИ Курганская</v>
      </c>
      <c r="X9" s="183">
        <v>18</v>
      </c>
      <c r="Y9" s="19"/>
    </row>
    <row r="10" spans="1:25" ht="12.75" customHeight="1" thickBot="1">
      <c r="A10" s="214"/>
      <c r="B10" s="187"/>
      <c r="C10" s="187"/>
      <c r="D10" s="185"/>
      <c r="E10" s="31"/>
      <c r="F10" s="40"/>
      <c r="G10" s="30">
        <v>17</v>
      </c>
      <c r="H10" s="25"/>
      <c r="I10" s="13"/>
      <c r="J10" s="9"/>
      <c r="K10" s="24"/>
      <c r="L10" s="25">
        <v>15</v>
      </c>
      <c r="M10" s="10"/>
      <c r="N10" s="95" t="s">
        <v>111</v>
      </c>
      <c r="O10" s="9"/>
      <c r="P10" s="9"/>
      <c r="Q10" s="9"/>
      <c r="R10" s="30">
        <v>2</v>
      </c>
      <c r="S10" s="9"/>
      <c r="T10" s="31"/>
      <c r="U10" s="187"/>
      <c r="V10" s="187"/>
      <c r="W10" s="185"/>
      <c r="X10" s="191"/>
      <c r="Y10" s="19"/>
    </row>
    <row r="11" spans="1:25" ht="12.75" customHeight="1" thickBot="1">
      <c r="A11" s="212">
        <v>9</v>
      </c>
      <c r="B11" s="186" t="str">
        <f>VLOOKUP(A11,'пр.взв.'!B11:C74,2,FALSE)</f>
        <v>ЕШКУТОВ Илья Александрович</v>
      </c>
      <c r="C11" s="186" t="str">
        <f>VLOOKUP(A11,'пр.взв.'!B7:G70,3,FALSE)</f>
        <v>18.04.1997 1</v>
      </c>
      <c r="D11" s="192" t="str">
        <f>VLOOKUP(A11,'пр.взв.'!B7:G70,4,FALSE)</f>
        <v>ИГХТУ Иванов. гос. хим.-технол.. уни.</v>
      </c>
      <c r="E11" s="19"/>
      <c r="F11" s="31"/>
      <c r="G11" s="86" t="s">
        <v>112</v>
      </c>
      <c r="H11" s="41"/>
      <c r="I11" s="42"/>
      <c r="J11" s="9"/>
      <c r="K11" s="28">
        <v>15</v>
      </c>
      <c r="L11" s="95" t="s">
        <v>112</v>
      </c>
      <c r="M11" s="28">
        <v>19</v>
      </c>
      <c r="N11" s="10"/>
      <c r="O11" s="43">
        <v>17</v>
      </c>
      <c r="P11" s="9"/>
      <c r="Q11" s="44"/>
      <c r="R11" s="86" t="s">
        <v>112</v>
      </c>
      <c r="S11" s="9"/>
      <c r="T11" s="19"/>
      <c r="U11" s="186" t="str">
        <f>VLOOKUP(X11,'пр.взв.'!B7:G70,2,FALSE)</f>
        <v>БИЧЕ-ООЛАН Ай-Херел Мергеенович</v>
      </c>
      <c r="V11" s="186" t="str">
        <f>VLOOKUP(X11,'пр.взв.'!B7:G70,3,FALSE)</f>
        <v>07.07.1994 кмс</v>
      </c>
      <c r="W11" s="192" t="str">
        <f>VLOOKUP(X11,'пр.взв.'!B7:G70,4,FALSE)</f>
        <v>Влад. юрид. ИФСИН России</v>
      </c>
      <c r="X11" s="182">
        <v>10</v>
      </c>
      <c r="Y11" s="19"/>
    </row>
    <row r="12" spans="1:25" ht="12.75" customHeight="1">
      <c r="A12" s="213"/>
      <c r="B12" s="187"/>
      <c r="C12" s="187"/>
      <c r="D12" s="185"/>
      <c r="E12" s="30">
        <v>9</v>
      </c>
      <c r="F12" s="45"/>
      <c r="G12" s="31"/>
      <c r="H12" s="33"/>
      <c r="I12" s="46"/>
      <c r="J12" s="12"/>
      <c r="K12" s="34"/>
      <c r="L12" s="28">
        <v>19</v>
      </c>
      <c r="M12" s="96" t="s">
        <v>111</v>
      </c>
      <c r="N12" s="47"/>
      <c r="O12" s="96" t="s">
        <v>111</v>
      </c>
      <c r="P12" s="29"/>
      <c r="Q12" s="48"/>
      <c r="R12" s="49"/>
      <c r="S12" s="50"/>
      <c r="T12" s="30">
        <v>10</v>
      </c>
      <c r="U12" s="187"/>
      <c r="V12" s="187"/>
      <c r="W12" s="185"/>
      <c r="X12" s="183"/>
      <c r="Y12" s="19"/>
    </row>
    <row r="13" spans="1:25" ht="12.75" customHeight="1" thickBot="1">
      <c r="A13" s="213">
        <v>25</v>
      </c>
      <c r="B13" s="193" t="e">
        <f>VLOOKUP(A13,'пр.взв.'!B13:C76,2,FALSE)</f>
        <v>#N/A</v>
      </c>
      <c r="C13" s="193" t="e">
        <f>VLOOKUP(A13,'пр.взв.'!B7:G70,3,FALSE)</f>
        <v>#N/A</v>
      </c>
      <c r="D13" s="189" t="e">
        <f>VLOOKUP(A13,'пр.взв.'!B7:G70,4,FALSE)</f>
        <v>#N/A</v>
      </c>
      <c r="E13" s="86"/>
      <c r="F13" s="31"/>
      <c r="G13" s="31"/>
      <c r="H13" s="34"/>
      <c r="I13" s="46"/>
      <c r="J13" s="12"/>
      <c r="K13" s="25"/>
      <c r="L13" s="34"/>
      <c r="M13" s="25"/>
      <c r="N13" s="35">
        <v>12</v>
      </c>
      <c r="O13" s="9"/>
      <c r="P13" s="29"/>
      <c r="Q13" s="51"/>
      <c r="R13" s="19"/>
      <c r="S13" s="19"/>
      <c r="T13" s="86"/>
      <c r="U13" s="193" t="e">
        <f>VLOOKUP(X13,'пр.взв.'!B7:G70,2,FALSE)</f>
        <v>#N/A</v>
      </c>
      <c r="V13" s="193" t="e">
        <f>VLOOKUP(X13,'пр.взв.'!B7:G70,3,FALSE)</f>
        <v>#N/A</v>
      </c>
      <c r="W13" s="189" t="e">
        <f>VLOOKUP(X13,'пр.взв.'!B7:G70,4,FALSE)</f>
        <v>#N/A</v>
      </c>
      <c r="X13" s="183">
        <v>26</v>
      </c>
      <c r="Y13" s="19"/>
    </row>
    <row r="14" spans="1:25" ht="12.75" customHeight="1" thickBot="1">
      <c r="A14" s="214"/>
      <c r="B14" s="194"/>
      <c r="C14" s="194"/>
      <c r="D14" s="190"/>
      <c r="E14" s="31"/>
      <c r="F14" s="31"/>
      <c r="G14" s="40"/>
      <c r="H14" s="12"/>
      <c r="I14" s="30">
        <v>21</v>
      </c>
      <c r="J14" s="50"/>
      <c r="K14" s="25"/>
      <c r="L14" s="12"/>
      <c r="M14" s="12"/>
      <c r="N14" s="25"/>
      <c r="O14" s="50"/>
      <c r="P14" s="30">
        <v>2</v>
      </c>
      <c r="Q14" s="40"/>
      <c r="R14" s="19"/>
      <c r="S14" s="19"/>
      <c r="T14" s="31"/>
      <c r="U14" s="194"/>
      <c r="V14" s="194"/>
      <c r="W14" s="190"/>
      <c r="X14" s="191"/>
      <c r="Y14" s="19"/>
    </row>
    <row r="15" spans="1:25" ht="12.75" customHeight="1" thickBot="1">
      <c r="A15" s="212">
        <v>5</v>
      </c>
      <c r="B15" s="186" t="str">
        <f>VLOOKUP(A15,'пр.взв.'!B15:C78,2,FALSE)</f>
        <v>ПАВЛОВ Николай Владимирович</v>
      </c>
      <c r="C15" s="186" t="str">
        <f>VLOOKUP(A15,'пр.взв.'!B7:G70,3,FALSE)</f>
        <v>29.03.1992 мс</v>
      </c>
      <c r="D15" s="192" t="str">
        <f>VLOOKUP(A15,'пр.взв.'!B7:G70,4,FALSE)</f>
        <v>Яросл. ГУ им. П.Г. Демидова</v>
      </c>
      <c r="E15" s="19"/>
      <c r="F15" s="19"/>
      <c r="G15" s="31"/>
      <c r="H15" s="13"/>
      <c r="I15" s="86" t="s">
        <v>113</v>
      </c>
      <c r="J15" s="10"/>
      <c r="K15" s="25"/>
      <c r="L15" s="9"/>
      <c r="M15" s="9"/>
      <c r="N15" s="9"/>
      <c r="O15" s="53"/>
      <c r="P15" s="93">
        <v>0.125</v>
      </c>
      <c r="Q15" s="52"/>
      <c r="R15" s="19"/>
      <c r="S15" s="19"/>
      <c r="T15" s="19"/>
      <c r="U15" s="186" t="str">
        <f>VLOOKUP(X15,'пр.взв.'!B7:G70,2,FALSE)</f>
        <v>КОРОВИН Илья Игоревич</v>
      </c>
      <c r="V15" s="186" t="str">
        <f>VLOOKUP(X15,'пр.взв.'!B7:G70,3,FALSE)</f>
        <v>07.12.1994 кмс</v>
      </c>
      <c r="W15" s="192" t="str">
        <f>VLOOKUP(X15,'пр.взв.'!B7:G70,4,FALSE)</f>
        <v>Москов. Гос. Обл. Университет</v>
      </c>
      <c r="X15" s="182">
        <v>6</v>
      </c>
      <c r="Y15" s="19"/>
    </row>
    <row r="16" spans="1:25" ht="12.75" customHeight="1">
      <c r="A16" s="213"/>
      <c r="B16" s="187"/>
      <c r="C16" s="187"/>
      <c r="D16" s="185"/>
      <c r="E16" s="30">
        <v>21</v>
      </c>
      <c r="F16" s="31"/>
      <c r="G16" s="31"/>
      <c r="H16" s="37"/>
      <c r="J16" s="9"/>
      <c r="K16" s="53"/>
      <c r="L16" s="202" t="s">
        <v>19</v>
      </c>
      <c r="M16" s="202"/>
      <c r="N16" s="9"/>
      <c r="O16" s="52"/>
      <c r="Q16" s="53"/>
      <c r="R16" s="19"/>
      <c r="S16" s="19"/>
      <c r="T16" s="30">
        <v>22</v>
      </c>
      <c r="U16" s="187"/>
      <c r="V16" s="187"/>
      <c r="W16" s="185"/>
      <c r="X16" s="183"/>
      <c r="Y16" s="19"/>
    </row>
    <row r="17" spans="1:25" ht="12.75" customHeight="1" thickBot="1">
      <c r="A17" s="213">
        <v>21</v>
      </c>
      <c r="B17" s="188" t="str">
        <f>VLOOKUP(A17,'пр.взв.'!B17:C80,2,FALSE)</f>
        <v>МОНГУШ Альберт Олегович</v>
      </c>
      <c r="C17" s="188" t="str">
        <f>VLOOKUP(A17,'пр.взв.'!B7:G70,3,FALSE)</f>
        <v>05.06.1989 мс</v>
      </c>
      <c r="D17" s="184" t="str">
        <f>VLOOKUP(A17,'пр.взв.'!B7:G70,4,FALSE)</f>
        <v>Тувин. ГУ, Р. Тува</v>
      </c>
      <c r="E17" s="86" t="s">
        <v>112</v>
      </c>
      <c r="F17" s="36"/>
      <c r="G17" s="31"/>
      <c r="H17" s="54"/>
      <c r="I17" s="9"/>
      <c r="J17" s="9"/>
      <c r="K17" s="87">
        <v>21</v>
      </c>
      <c r="L17" s="88"/>
      <c r="M17" s="88"/>
      <c r="N17" s="89"/>
      <c r="O17" s="9"/>
      <c r="P17" s="9"/>
      <c r="Q17" s="53"/>
      <c r="R17" s="38"/>
      <c r="S17" s="39"/>
      <c r="T17" s="86" t="s">
        <v>112</v>
      </c>
      <c r="U17" s="188" t="str">
        <f>VLOOKUP(X17,'пр.взв.'!B7:G70,2,FALSE)</f>
        <v>ПЕРЕТРУХИН Никита Валерьевич</v>
      </c>
      <c r="V17" s="188" t="str">
        <f>VLOOKUP(X17,'пр.взв.'!B7:G70,3,FALSE)</f>
        <v>25.11.1993 кмс</v>
      </c>
      <c r="W17" s="184" t="str">
        <f>VLOOKUP(X17,'пр.взв.'!B7:G70,4,FALSE)</f>
        <v>Акад. права и управл. ФСИН России</v>
      </c>
      <c r="X17" s="183">
        <v>22</v>
      </c>
      <c r="Y17" s="19"/>
    </row>
    <row r="18" spans="1:25" ht="12.75" customHeight="1" thickBot="1">
      <c r="A18" s="214"/>
      <c r="B18" s="187"/>
      <c r="C18" s="187"/>
      <c r="D18" s="185"/>
      <c r="E18" s="31"/>
      <c r="F18" s="40"/>
      <c r="G18" s="30">
        <v>21</v>
      </c>
      <c r="H18" s="28"/>
      <c r="I18" s="9"/>
      <c r="J18" s="9"/>
      <c r="K18" s="216" t="str">
        <f>VLOOKUP(K17,'пр.взв.'!B7:D70,2,FALSE)</f>
        <v>МОНГУШ Альберт Олегович</v>
      </c>
      <c r="L18" s="217"/>
      <c r="M18" s="217"/>
      <c r="N18" s="218"/>
      <c r="O18" s="29"/>
      <c r="P18" s="9"/>
      <c r="Q18" s="55"/>
      <c r="R18" s="30">
        <v>22</v>
      </c>
      <c r="S18" s="9"/>
      <c r="T18" s="31"/>
      <c r="U18" s="187"/>
      <c r="V18" s="187"/>
      <c r="W18" s="185"/>
      <c r="X18" s="191"/>
      <c r="Y18" s="19"/>
    </row>
    <row r="19" spans="1:25" ht="12.75" customHeight="1" thickBot="1">
      <c r="A19" s="212">
        <v>13</v>
      </c>
      <c r="B19" s="186" t="str">
        <f>VLOOKUP(A19,'пр.взв.'!B19:C82,2,FALSE)</f>
        <v>ИЛЬЯСОВ Рамазан Моломедович</v>
      </c>
      <c r="C19" s="186" t="str">
        <f>VLOOKUP(A19,'пр.взв.'!B7:G70,3,FALSE)</f>
        <v>24.03.1993 кмс</v>
      </c>
      <c r="D19" s="192" t="str">
        <f>VLOOKUP(A19,'пр.взв.'!B7:G70,4,FALSE)</f>
        <v>Дагестан. гос. пед. универ.</v>
      </c>
      <c r="E19" s="19"/>
      <c r="F19" s="31"/>
      <c r="G19" s="86" t="s">
        <v>112</v>
      </c>
      <c r="H19" s="34"/>
      <c r="I19" s="9"/>
      <c r="J19" s="9"/>
      <c r="K19" s="219"/>
      <c r="L19" s="220"/>
      <c r="M19" s="220"/>
      <c r="N19" s="221"/>
      <c r="O19" s="29"/>
      <c r="P19" s="9"/>
      <c r="Q19" s="9"/>
      <c r="R19" s="86" t="s">
        <v>112</v>
      </c>
      <c r="S19" s="9"/>
      <c r="T19" s="19"/>
      <c r="U19" s="186" t="str">
        <f>VLOOKUP(X19,'пр.взв.'!B7:G70,2,FALSE)</f>
        <v>АБАТУРОВ Максим Иванович</v>
      </c>
      <c r="V19" s="186" t="str">
        <f>VLOOKUP(X19,'пр.взв.'!B7:G70,3,FALSE)</f>
        <v>11.11.1996 1</v>
      </c>
      <c r="W19" s="192" t="str">
        <f>VLOOKUP(X19,'пр.взв.'!B7:G70,4,FALSE)</f>
        <v>Перм. Гос. Нац. ислед. У</v>
      </c>
      <c r="X19" s="182">
        <v>14</v>
      </c>
      <c r="Y19" s="19"/>
    </row>
    <row r="20" spans="1:25" ht="12.75" customHeight="1">
      <c r="A20" s="213"/>
      <c r="B20" s="187"/>
      <c r="C20" s="187"/>
      <c r="D20" s="185"/>
      <c r="E20" s="30">
        <v>13</v>
      </c>
      <c r="F20" s="45"/>
      <c r="G20" s="31"/>
      <c r="H20" s="33"/>
      <c r="I20" s="9"/>
      <c r="J20" s="9"/>
      <c r="K20" s="53"/>
      <c r="L20" s="203"/>
      <c r="M20" s="203"/>
      <c r="N20" s="29"/>
      <c r="O20" s="48"/>
      <c r="P20" s="9"/>
      <c r="Q20" s="19"/>
      <c r="R20" s="49"/>
      <c r="S20" s="50"/>
      <c r="T20" s="30">
        <v>14</v>
      </c>
      <c r="U20" s="187"/>
      <c r="V20" s="187"/>
      <c r="W20" s="185"/>
      <c r="X20" s="183"/>
      <c r="Y20" s="19"/>
    </row>
    <row r="21" spans="1:25" ht="12.75" customHeight="1" thickBot="1">
      <c r="A21" s="213">
        <v>29</v>
      </c>
      <c r="B21" s="193" t="e">
        <f>VLOOKUP(A21,'пр.взв.'!B21:C84,2,FALSE)</f>
        <v>#N/A</v>
      </c>
      <c r="C21" s="193" t="e">
        <f>VLOOKUP(A21,'пр.взв.'!B7:G70,3,FALSE)</f>
        <v>#N/A</v>
      </c>
      <c r="D21" s="189" t="e">
        <f>VLOOKUP(A21,'пр.взв.'!B7:G70,4,FALSE)</f>
        <v>#N/A</v>
      </c>
      <c r="E21" s="86"/>
      <c r="F21" s="31"/>
      <c r="G21" s="31"/>
      <c r="H21" s="34"/>
      <c r="I21" s="9"/>
      <c r="J21" s="9"/>
      <c r="K21" s="53"/>
      <c r="L21" s="9"/>
      <c r="M21" s="29"/>
      <c r="N21" s="29"/>
      <c r="O21" s="48"/>
      <c r="P21" s="9"/>
      <c r="Q21" s="19"/>
      <c r="R21" s="19"/>
      <c r="S21" s="19"/>
      <c r="T21" s="86"/>
      <c r="U21" s="193" t="e">
        <f>VLOOKUP(X21,'пр.взв.'!B7:G70,2,FALSE)</f>
        <v>#N/A</v>
      </c>
      <c r="V21" s="193" t="e">
        <f>VLOOKUP(X21,'пр.взв.'!B7:G70,3,FALSE)</f>
        <v>#N/A</v>
      </c>
      <c r="W21" s="189" t="e">
        <f>VLOOKUP(X21,'пр.взв.'!B7:G70,4,FALSE)</f>
        <v>#N/A</v>
      </c>
      <c r="X21" s="183">
        <v>30</v>
      </c>
      <c r="Y21" s="19"/>
    </row>
    <row r="22" spans="1:25" ht="12.75" customHeight="1" thickBot="1">
      <c r="A22" s="214"/>
      <c r="B22" s="194"/>
      <c r="C22" s="194"/>
      <c r="D22" s="190"/>
      <c r="E22" s="31"/>
      <c r="F22" s="31"/>
      <c r="G22" s="31"/>
      <c r="H22" s="33"/>
      <c r="I22" s="9"/>
      <c r="J22" s="9"/>
      <c r="K22" s="30">
        <v>21</v>
      </c>
      <c r="L22" s="9"/>
      <c r="M22" s="29"/>
      <c r="N22" s="30">
        <v>2</v>
      </c>
      <c r="O22" s="48"/>
      <c r="P22" s="9"/>
      <c r="Q22" s="19"/>
      <c r="R22" s="19"/>
      <c r="S22" s="19"/>
      <c r="T22" s="31"/>
      <c r="U22" s="194"/>
      <c r="V22" s="194"/>
      <c r="W22" s="190"/>
      <c r="X22" s="191"/>
      <c r="Y22" s="19"/>
    </row>
    <row r="23" spans="1:25" ht="12.75" customHeight="1" thickBot="1">
      <c r="A23" s="212">
        <v>3</v>
      </c>
      <c r="B23" s="186" t="str">
        <f>VLOOKUP(A23,'пр.взв.'!B7:C70,2,FALSE)</f>
        <v>ПАСТУХОВ Иван Сергеевич</v>
      </c>
      <c r="C23" s="186" t="str">
        <f>VLOOKUP(A23,'пр.взв.'!B7:G70,3,FALSE)</f>
        <v>28.02.1992 кмс</v>
      </c>
      <c r="D23" s="192" t="str">
        <f>VLOOKUP(A23,'пр.взв.'!B7:G70,4,FALSE)</f>
        <v>РГУФКСМиТ Москва</v>
      </c>
      <c r="E23" s="19"/>
      <c r="F23" s="19"/>
      <c r="G23" s="26"/>
      <c r="H23" s="19"/>
      <c r="I23" s="27"/>
      <c r="J23" s="56"/>
      <c r="K23" s="85" t="s">
        <v>113</v>
      </c>
      <c r="L23" s="57"/>
      <c r="M23" s="29"/>
      <c r="N23" s="85" t="s">
        <v>111</v>
      </c>
      <c r="O23" s="48"/>
      <c r="P23" s="9"/>
      <c r="Q23" s="19"/>
      <c r="R23" s="19"/>
      <c r="S23" s="19"/>
      <c r="T23" s="19"/>
      <c r="U23" s="186" t="str">
        <f>VLOOKUP(X23,'пр.взв.'!B7:G70,2,FALSE)</f>
        <v>СУРИН Александр Игоревич</v>
      </c>
      <c r="V23" s="186" t="str">
        <f>VLOOKUP(X23,'пр.взв.'!B7:G70,3,FALSE)</f>
        <v>29.06.1996 кмс</v>
      </c>
      <c r="W23" s="192" t="str">
        <f>VLOOKUP(X23,'пр.взв.'!B7:G70,4,FALSE)</f>
        <v>Ряз. Г. Радиотихнический универ.</v>
      </c>
      <c r="X23" s="182">
        <v>4</v>
      </c>
      <c r="Y23" s="19"/>
    </row>
    <row r="24" spans="1:25" ht="12.75" customHeight="1">
      <c r="A24" s="213"/>
      <c r="B24" s="187"/>
      <c r="C24" s="187"/>
      <c r="D24" s="185"/>
      <c r="E24" s="30">
        <v>19</v>
      </c>
      <c r="F24" s="31"/>
      <c r="G24" s="32"/>
      <c r="H24" s="33"/>
      <c r="I24" s="13"/>
      <c r="J24" s="25"/>
      <c r="K24" s="58"/>
      <c r="L24" s="202" t="s">
        <v>16</v>
      </c>
      <c r="M24" s="202"/>
      <c r="N24" s="29"/>
      <c r="O24" s="48"/>
      <c r="P24" s="9"/>
      <c r="Q24" s="19"/>
      <c r="R24" s="19"/>
      <c r="S24" s="19"/>
      <c r="T24" s="30">
        <v>4</v>
      </c>
      <c r="U24" s="187"/>
      <c r="V24" s="187"/>
      <c r="W24" s="185"/>
      <c r="X24" s="183"/>
      <c r="Y24" s="19"/>
    </row>
    <row r="25" spans="1:25" ht="12.75" customHeight="1" thickBot="1">
      <c r="A25" s="213">
        <v>19</v>
      </c>
      <c r="B25" s="188" t="str">
        <f>VLOOKUP(A25,'пр.взв.'!B25:C88,2,FALSE)</f>
        <v>ЛИЦОВ Иван Александрович</v>
      </c>
      <c r="C25" s="188" t="str">
        <f>VLOOKUP(A25,'пр.взв.'!B7:G70,3,FALSE)</f>
        <v>29.09.1995 кмс</v>
      </c>
      <c r="D25" s="184" t="str">
        <f>VLOOKUP(A25,'пр.взв.'!B7:G70,4,FALSE)</f>
        <v>НГПУ им. К. Минина</v>
      </c>
      <c r="E25" s="86" t="s">
        <v>111</v>
      </c>
      <c r="F25" s="36"/>
      <c r="G25" s="31"/>
      <c r="H25" s="34"/>
      <c r="I25" s="12"/>
      <c r="J25" s="13"/>
      <c r="K25" s="87">
        <v>2</v>
      </c>
      <c r="L25" s="88"/>
      <c r="M25" s="88"/>
      <c r="N25" s="89"/>
      <c r="O25" s="48"/>
      <c r="P25" s="9"/>
      <c r="Q25" s="19"/>
      <c r="R25" s="38"/>
      <c r="S25" s="39"/>
      <c r="T25" s="86" t="s">
        <v>112</v>
      </c>
      <c r="U25" s="188" t="str">
        <f>VLOOKUP(X25,'пр.взв.'!B7:G70,2,FALSE)</f>
        <v>ЛАПУКО Гордей Евгеньевич</v>
      </c>
      <c r="V25" s="188" t="str">
        <f>VLOOKUP(X25,'пр.взв.'!B7:G70,3,FALSE)</f>
        <v>25.01.1990 кмс</v>
      </c>
      <c r="W25" s="184" t="str">
        <f>VLOOKUP(X25,'пр.взв.'!B7:G70,4,FALSE)</f>
        <v>Сибир. ГУ</v>
      </c>
      <c r="X25" s="183">
        <v>20</v>
      </c>
      <c r="Y25" s="19"/>
    </row>
    <row r="26" spans="1:25" ht="12.75" customHeight="1" thickBot="1">
      <c r="A26" s="214"/>
      <c r="B26" s="187"/>
      <c r="C26" s="187"/>
      <c r="D26" s="185"/>
      <c r="E26" s="31"/>
      <c r="F26" s="40"/>
      <c r="G26" s="30">
        <v>19</v>
      </c>
      <c r="H26" s="25"/>
      <c r="I26" s="13"/>
      <c r="J26" s="59"/>
      <c r="K26" s="205" t="str">
        <f>VLOOKUP(K25,'пр.взв.'!B7:D78,2,FALSE)</f>
        <v>ЩЕРБАКОВ Артем Владимирович</v>
      </c>
      <c r="L26" s="206"/>
      <c r="M26" s="206"/>
      <c r="N26" s="207"/>
      <c r="O26" s="29"/>
      <c r="P26" s="9"/>
      <c r="Q26" s="19"/>
      <c r="R26" s="30">
        <v>12</v>
      </c>
      <c r="S26" s="9"/>
      <c r="T26" s="31"/>
      <c r="U26" s="187"/>
      <c r="V26" s="187"/>
      <c r="W26" s="185"/>
      <c r="X26" s="191"/>
      <c r="Y26" s="19"/>
    </row>
    <row r="27" spans="1:25" ht="12.75" customHeight="1" thickBot="1">
      <c r="A27" s="212">
        <v>11</v>
      </c>
      <c r="B27" s="186" t="str">
        <f>VLOOKUP(A27,'пр.взв.'!B27:C90,2,FALSE)</f>
        <v>ПИСКУНОВ Алексей Вячеславович</v>
      </c>
      <c r="C27" s="186" t="str">
        <f>VLOOKUP(A27,'пр.взв.'!B7:G70,3,FALSE)</f>
        <v>03.12.1995 мс</v>
      </c>
      <c r="D27" s="192" t="str">
        <f>VLOOKUP(A27,'пр.взв.'!B7:G70,4,FALSE)</f>
        <v>Ряз. Г. Радиотихнический универ.</v>
      </c>
      <c r="E27" s="19"/>
      <c r="F27" s="31"/>
      <c r="G27" s="86" t="s">
        <v>111</v>
      </c>
      <c r="H27" s="41"/>
      <c r="I27" s="42"/>
      <c r="J27" s="59"/>
      <c r="K27" s="208"/>
      <c r="L27" s="209"/>
      <c r="M27" s="209"/>
      <c r="N27" s="210"/>
      <c r="O27" s="29"/>
      <c r="P27" s="10"/>
      <c r="Q27" s="39"/>
      <c r="R27" s="86" t="s">
        <v>113</v>
      </c>
      <c r="S27" s="9"/>
      <c r="T27" s="19"/>
      <c r="U27" s="186" t="str">
        <f>VLOOKUP(X27,'пр.взв.'!B7:G70,2,FALSE)</f>
        <v>КОЛЕСНИКОВ Николай Николаевич</v>
      </c>
      <c r="V27" s="186" t="str">
        <f>VLOOKUP(X27,'пр.взв.'!B7:G70,3,FALSE)</f>
        <v>13.02.1996 кмс</v>
      </c>
      <c r="W27" s="192" t="str">
        <f>VLOOKUP(X27,'пр.взв.'!B7:G70,4,FALSE)</f>
        <v>Тамбовс. ГУ им. Г.Р. Державина</v>
      </c>
      <c r="X27" s="182">
        <v>12</v>
      </c>
      <c r="Y27" s="19"/>
    </row>
    <row r="28" spans="1:25" ht="12.75" customHeight="1">
      <c r="A28" s="213"/>
      <c r="B28" s="187"/>
      <c r="C28" s="187"/>
      <c r="D28" s="185"/>
      <c r="E28" s="30">
        <v>11</v>
      </c>
      <c r="F28" s="45"/>
      <c r="G28" s="31"/>
      <c r="H28" s="33"/>
      <c r="I28" s="46"/>
      <c r="J28" s="25"/>
      <c r="K28" s="60"/>
      <c r="L28" s="57"/>
      <c r="M28" s="29"/>
      <c r="N28" s="29"/>
      <c r="O28" s="48"/>
      <c r="P28" s="10"/>
      <c r="Q28" s="9"/>
      <c r="R28" s="49"/>
      <c r="S28" s="50"/>
      <c r="T28" s="30">
        <v>12</v>
      </c>
      <c r="U28" s="187"/>
      <c r="V28" s="187"/>
      <c r="W28" s="185"/>
      <c r="X28" s="183"/>
      <c r="Y28" s="19"/>
    </row>
    <row r="29" spans="1:25" ht="12.75" customHeight="1" thickBot="1">
      <c r="A29" s="213">
        <v>27</v>
      </c>
      <c r="B29" s="193" t="e">
        <f>VLOOKUP(A29,'пр.взв.'!B29:C92,2,FALSE)</f>
        <v>#N/A</v>
      </c>
      <c r="C29" s="193" t="e">
        <f>VLOOKUP(A29,'пр.взв.'!B7:G70,3,FALSE)</f>
        <v>#N/A</v>
      </c>
      <c r="D29" s="189" t="e">
        <f>VLOOKUP(A29,'пр.взв.'!B7:G70,4,FALSE)</f>
        <v>#N/A</v>
      </c>
      <c r="E29" s="86"/>
      <c r="F29" s="31"/>
      <c r="G29" s="31"/>
      <c r="H29" s="34"/>
      <c r="I29" s="46"/>
      <c r="J29" s="13"/>
      <c r="K29" s="60"/>
      <c r="L29" s="57"/>
      <c r="M29" s="29"/>
      <c r="N29" s="29"/>
      <c r="O29" s="48"/>
      <c r="P29" s="10"/>
      <c r="Q29" s="9"/>
      <c r="R29" s="19"/>
      <c r="S29" s="19"/>
      <c r="T29" s="86"/>
      <c r="U29" s="193" t="e">
        <f>VLOOKUP(X29,'пр.взв.'!B7:G70,2,FALSE)</f>
        <v>#N/A</v>
      </c>
      <c r="V29" s="193" t="e">
        <f>VLOOKUP(X29,'пр.взв.'!B7:G70,3,FALSE)</f>
        <v>#N/A</v>
      </c>
      <c r="W29" s="189" t="e">
        <f>VLOOKUP(X29,'пр.взв.'!B7:G70,4,FALSE)</f>
        <v>#N/A</v>
      </c>
      <c r="X29" s="183">
        <v>28</v>
      </c>
      <c r="Y29" s="19"/>
    </row>
    <row r="30" spans="1:25" ht="12.75" customHeight="1" thickBot="1">
      <c r="A30" s="214"/>
      <c r="B30" s="194"/>
      <c r="C30" s="194"/>
      <c r="D30" s="190"/>
      <c r="E30" s="31"/>
      <c r="F30" s="31"/>
      <c r="G30" s="40"/>
      <c r="H30" s="12"/>
      <c r="I30" s="30">
        <v>7</v>
      </c>
      <c r="J30" s="61"/>
      <c r="K30" s="53"/>
      <c r="L30" s="9"/>
      <c r="M30" s="29"/>
      <c r="N30" s="29"/>
      <c r="O30" s="62"/>
      <c r="P30" s="30">
        <v>12</v>
      </c>
      <c r="Q30" s="9"/>
      <c r="R30" s="19"/>
      <c r="S30" s="19"/>
      <c r="T30" s="31"/>
      <c r="U30" s="194"/>
      <c r="V30" s="194"/>
      <c r="W30" s="190"/>
      <c r="X30" s="191"/>
      <c r="Y30" s="19"/>
    </row>
    <row r="31" spans="1:25" ht="12.75" customHeight="1" thickBot="1">
      <c r="A31" s="212">
        <v>7</v>
      </c>
      <c r="B31" s="186" t="str">
        <f>VLOOKUP(A31,'пр.взв.'!B7:C70,2,FALSE)</f>
        <v>ФЕДОРОВ Александр Владмирович</v>
      </c>
      <c r="C31" s="186" t="str">
        <f>VLOOKUP(A31,'пр.взв.'!B7:G70,3,FALSE)</f>
        <v>08.09.1994 мс</v>
      </c>
      <c r="D31" s="192" t="str">
        <f>VLOOKUP(A31,'пр.взв.'!B7:G70,4,FALSE)</f>
        <v>Чувашс. ГПУ им. И.Я. Яковлева</v>
      </c>
      <c r="E31" s="19"/>
      <c r="F31" s="19"/>
      <c r="G31" s="31"/>
      <c r="H31" s="13"/>
      <c r="I31" s="86" t="s">
        <v>112</v>
      </c>
      <c r="J31" s="12"/>
      <c r="K31" s="9"/>
      <c r="L31" s="9"/>
      <c r="M31" s="29"/>
      <c r="N31" s="29"/>
      <c r="O31" s="29"/>
      <c r="P31" s="85" t="s">
        <v>112</v>
      </c>
      <c r="Q31" s="9"/>
      <c r="R31" s="19"/>
      <c r="S31" s="19"/>
      <c r="T31" s="19"/>
      <c r="U31" s="186" t="str">
        <f>VLOOKUP(X31,'пр.взв.'!B7:G70,2,FALSE)</f>
        <v>АЛЕКСЕЕВ Владимир Алексеевич</v>
      </c>
      <c r="V31" s="186" t="str">
        <f>VLOOKUP(X31,'пр.взв.'!B7:G70,3,FALSE)</f>
        <v>11.01.1995 мс</v>
      </c>
      <c r="W31" s="192" t="str">
        <f>VLOOKUP(X31,'пр.взв.'!B7:G70,4,FALSE)</f>
        <v>РУК Чебоксар. коопратив. ин-т</v>
      </c>
      <c r="X31" s="182">
        <v>8</v>
      </c>
      <c r="Y31" s="19"/>
    </row>
    <row r="32" spans="1:25" ht="12.75" customHeight="1">
      <c r="A32" s="213"/>
      <c r="B32" s="187"/>
      <c r="C32" s="187"/>
      <c r="D32" s="185"/>
      <c r="E32" s="30">
        <v>7</v>
      </c>
      <c r="F32" s="31"/>
      <c r="G32" s="31"/>
      <c r="H32" s="37"/>
      <c r="J32" s="211" t="s">
        <v>3</v>
      </c>
      <c r="K32" s="19"/>
      <c r="L32" s="19"/>
      <c r="M32" s="19"/>
      <c r="N32" s="19"/>
      <c r="O32" s="19"/>
      <c r="P32" s="9"/>
      <c r="Q32" s="53"/>
      <c r="R32" s="19"/>
      <c r="S32" s="19"/>
      <c r="T32" s="30">
        <v>8</v>
      </c>
      <c r="U32" s="187"/>
      <c r="V32" s="187"/>
      <c r="W32" s="185"/>
      <c r="X32" s="183"/>
      <c r="Y32" s="19"/>
    </row>
    <row r="33" spans="1:25" ht="12.75" customHeight="1" thickBot="1">
      <c r="A33" s="213">
        <v>23</v>
      </c>
      <c r="B33" s="188" t="str">
        <f>VLOOKUP(A33,'пр.взв.'!B33:C96,2,FALSE)</f>
        <v>КАБЛАХОВ Мурат Асланович</v>
      </c>
      <c r="C33" s="188" t="str">
        <f>VLOOKUP(A33,'пр.взв.'!B7:G70,3,FALSE)</f>
        <v>31.01.1997 1</v>
      </c>
      <c r="D33" s="184" t="str">
        <f>VLOOKUP(A33,'пр.взв.'!B7:G70,4,FALSE)</f>
        <v>СК Г гуманитарно-технол. акад.</v>
      </c>
      <c r="E33" s="86" t="s">
        <v>112</v>
      </c>
      <c r="F33" s="36"/>
      <c r="G33" s="31"/>
      <c r="H33" s="54"/>
      <c r="I33" s="9"/>
      <c r="J33" s="211"/>
      <c r="K33" s="63">
        <v>18</v>
      </c>
      <c r="L33" s="64"/>
      <c r="M33" s="64"/>
      <c r="N33" s="64"/>
      <c r="O33" s="64"/>
      <c r="P33" s="19"/>
      <c r="Q33" s="53"/>
      <c r="R33" s="38"/>
      <c r="S33" s="39"/>
      <c r="T33" s="86"/>
      <c r="U33" s="193" t="e">
        <f>VLOOKUP(X33,'пр.взв.'!B7:G70,2,FALSE)</f>
        <v>#N/A</v>
      </c>
      <c r="V33" s="193" t="e">
        <f>VLOOKUP(X33,'пр.взв.'!B7:G70,3,FALSE)</f>
        <v>#N/A</v>
      </c>
      <c r="W33" s="189" t="e">
        <f>VLOOKUP(X33,'пр.взв.'!B7:G70,4,FALSE)</f>
        <v>#N/A</v>
      </c>
      <c r="X33" s="183">
        <v>24</v>
      </c>
      <c r="Y33" s="19"/>
    </row>
    <row r="34" spans="1:25" ht="12.75" customHeight="1" thickBot="1">
      <c r="A34" s="214"/>
      <c r="B34" s="187"/>
      <c r="C34" s="187"/>
      <c r="D34" s="185"/>
      <c r="E34" s="31"/>
      <c r="F34" s="40"/>
      <c r="G34" s="30">
        <v>7</v>
      </c>
      <c r="H34" s="28"/>
      <c r="I34" s="9"/>
      <c r="J34" s="9"/>
      <c r="K34" s="65"/>
      <c r="L34" s="25">
        <v>18</v>
      </c>
      <c r="M34" s="9"/>
      <c r="N34" s="9"/>
      <c r="O34" s="11"/>
      <c r="P34" s="19"/>
      <c r="Q34" s="62"/>
      <c r="R34" s="30">
        <v>16</v>
      </c>
      <c r="S34" s="9"/>
      <c r="T34" s="31"/>
      <c r="U34" s="194"/>
      <c r="V34" s="194"/>
      <c r="W34" s="190"/>
      <c r="X34" s="191"/>
      <c r="Y34" s="19"/>
    </row>
    <row r="35" spans="1:25" ht="12.75" customHeight="1" thickBot="1">
      <c r="A35" s="212">
        <v>15</v>
      </c>
      <c r="B35" s="186" t="str">
        <f>VLOOKUP(A35,'пр.взв.'!B35:C98,2,FALSE)</f>
        <v>ЧЕРЕДНИК Алексей Сергеевич</v>
      </c>
      <c r="C35" s="186" t="str">
        <f>VLOOKUP(A35,'пр.взв.'!B7:G70,3,FALSE)</f>
        <v>15.02.1992 мс</v>
      </c>
      <c r="D35" s="192" t="str">
        <f>VLOOKUP(A35,'пр.взв.'!B7:G70,4,FALSE)</f>
        <v>ДВФУ Приморский край, Владивосток</v>
      </c>
      <c r="E35" s="19"/>
      <c r="F35" s="31"/>
      <c r="G35" s="86" t="s">
        <v>112</v>
      </c>
      <c r="H35" s="34"/>
      <c r="I35" s="9"/>
      <c r="J35" s="9"/>
      <c r="K35" s="28">
        <v>10</v>
      </c>
      <c r="L35" s="95" t="s">
        <v>112</v>
      </c>
      <c r="M35" s="25">
        <v>22</v>
      </c>
      <c r="N35" s="12"/>
      <c r="O35" s="13"/>
      <c r="P35" s="19"/>
      <c r="Q35" s="29"/>
      <c r="R35" s="86" t="s">
        <v>113</v>
      </c>
      <c r="S35" s="9"/>
      <c r="T35" s="19"/>
      <c r="U35" s="186" t="str">
        <f>VLOOKUP(X35,'пр.взв.'!B7:G70,2,FALSE)</f>
        <v>АБЗАЛОВ Адель Рамилевич</v>
      </c>
      <c r="V35" s="186" t="str">
        <f>VLOOKUP(X35,'пр.взв.'!B7:G70,3,FALSE)</f>
        <v>14.09.1994 кмс</v>
      </c>
      <c r="W35" s="192" t="str">
        <f>VLOOKUP(X35,'пр.взв.'!B7:G70,4,FALSE)</f>
        <v>НИБ Дзержинск</v>
      </c>
      <c r="X35" s="182">
        <v>16</v>
      </c>
      <c r="Y35" s="19"/>
    </row>
    <row r="36" spans="1:25" ht="12.75" customHeight="1">
      <c r="A36" s="213"/>
      <c r="B36" s="187"/>
      <c r="C36" s="187"/>
      <c r="D36" s="185"/>
      <c r="E36" s="30">
        <v>15</v>
      </c>
      <c r="F36" s="45"/>
      <c r="G36" s="31"/>
      <c r="H36" s="33"/>
      <c r="I36" s="9"/>
      <c r="J36" s="9"/>
      <c r="K36" s="34"/>
      <c r="L36" s="35">
        <v>22</v>
      </c>
      <c r="M36" s="95" t="s">
        <v>111</v>
      </c>
      <c r="N36" s="12"/>
      <c r="O36" s="29"/>
      <c r="P36" s="19"/>
      <c r="Q36" s="29"/>
      <c r="R36" s="49"/>
      <c r="S36" s="50"/>
      <c r="T36" s="30">
        <v>16</v>
      </c>
      <c r="U36" s="187"/>
      <c r="V36" s="187"/>
      <c r="W36" s="185"/>
      <c r="X36" s="183"/>
      <c r="Y36" s="19"/>
    </row>
    <row r="37" spans="1:25" ht="12.75" customHeight="1" thickBot="1">
      <c r="A37" s="213">
        <v>31</v>
      </c>
      <c r="B37" s="193" t="e">
        <f>VLOOKUP(A37,'пр.взв.'!B37:C100,2,FALSE)</f>
        <v>#N/A</v>
      </c>
      <c r="C37" s="193" t="e">
        <f>VLOOKUP(A37,'пр.взв.'!B7:G70,3,FALSE)</f>
        <v>#N/A</v>
      </c>
      <c r="D37" s="189" t="e">
        <f>VLOOKUP(A37,'пр.взв.'!B7:G70,4,FALSE)</f>
        <v>#N/A</v>
      </c>
      <c r="E37" s="86"/>
      <c r="F37" s="31"/>
      <c r="G37" s="31"/>
      <c r="H37" s="34"/>
      <c r="I37" s="9"/>
      <c r="J37" s="9"/>
      <c r="K37" s="25"/>
      <c r="L37" s="34"/>
      <c r="M37" s="37"/>
      <c r="N37" s="25">
        <v>22</v>
      </c>
      <c r="O37" s="29"/>
      <c r="P37" s="19"/>
      <c r="Q37" s="19"/>
      <c r="R37" s="19"/>
      <c r="S37" s="19"/>
      <c r="T37" s="86"/>
      <c r="U37" s="193">
        <f>VLOOKUP(X37,'пр.взв.'!B7:G70,2,FALSE)</f>
        <v>0</v>
      </c>
      <c r="V37" s="193">
        <f>VLOOKUP(X37,'пр.взв.'!B7:G70,3,FALSE)</f>
        <v>0</v>
      </c>
      <c r="W37" s="189">
        <f>VLOOKUP(X37,'пр.взв.'!B7:G70,4,FALSE)</f>
        <v>0</v>
      </c>
      <c r="X37" s="183">
        <v>32</v>
      </c>
      <c r="Y37" s="19"/>
    </row>
    <row r="38" spans="1:25" ht="12.75" customHeight="1" thickBot="1">
      <c r="A38" s="214"/>
      <c r="B38" s="201"/>
      <c r="C38" s="201"/>
      <c r="D38" s="204"/>
      <c r="E38" s="31"/>
      <c r="F38" s="31"/>
      <c r="G38" s="31"/>
      <c r="H38" s="33"/>
      <c r="I38" s="9"/>
      <c r="J38" s="9"/>
      <c r="K38" s="24"/>
      <c r="L38" s="25">
        <v>4</v>
      </c>
      <c r="M38" s="10"/>
      <c r="N38" s="95" t="s">
        <v>112</v>
      </c>
      <c r="O38" s="9"/>
      <c r="P38" s="19"/>
      <c r="Q38" s="40"/>
      <c r="R38" s="19"/>
      <c r="S38" s="19"/>
      <c r="T38" s="31"/>
      <c r="U38" s="201"/>
      <c r="V38" s="201"/>
      <c r="W38" s="204"/>
      <c r="X38" s="191"/>
      <c r="Y38" s="19"/>
    </row>
    <row r="39" spans="1:25" ht="12.75" customHeight="1" thickBot="1">
      <c r="A39" s="66"/>
      <c r="B39" s="66"/>
      <c r="C39" s="66"/>
      <c r="D39" s="19"/>
      <c r="E39" s="31"/>
      <c r="F39" s="31"/>
      <c r="G39" s="31"/>
      <c r="H39" s="9"/>
      <c r="I39" s="12"/>
      <c r="J39" s="13"/>
      <c r="K39" s="28"/>
      <c r="L39" s="95"/>
      <c r="M39" s="28">
        <v>16</v>
      </c>
      <c r="N39" s="10"/>
      <c r="O39" s="43">
        <v>7</v>
      </c>
      <c r="P39" s="90">
        <v>7</v>
      </c>
      <c r="Q39" s="92"/>
      <c r="R39" s="88"/>
      <c r="S39" s="90"/>
      <c r="T39" s="90"/>
      <c r="U39" s="19"/>
      <c r="V39" s="19"/>
      <c r="W39" s="19"/>
      <c r="X39" s="19"/>
      <c r="Y39" s="19"/>
    </row>
    <row r="40" spans="1:25" ht="12.75" customHeight="1">
      <c r="A40" s="68" t="str">
        <f>HYPERLINK('[1]реквизиты'!$A$6)</f>
        <v>Гл. судья, судья МК</v>
      </c>
      <c r="B40" s="69"/>
      <c r="C40" s="70"/>
      <c r="D40" s="71"/>
      <c r="E40" s="19"/>
      <c r="F40" s="72" t="str">
        <f>'[1]реквизиты'!$G$7</f>
        <v>Б.Л. Сова</v>
      </c>
      <c r="G40" s="73"/>
      <c r="H40" s="67"/>
      <c r="I40" s="19"/>
      <c r="J40" s="13"/>
      <c r="K40" s="34"/>
      <c r="L40" s="28">
        <v>16</v>
      </c>
      <c r="M40" s="96" t="s">
        <v>111</v>
      </c>
      <c r="N40" s="47"/>
      <c r="O40" s="96" t="s">
        <v>112</v>
      </c>
      <c r="P40" s="88">
        <v>7</v>
      </c>
      <c r="Q40" s="195" t="str">
        <f>VLOOKUP(P39,'пр.взв.'!B7:E70,2,FALSE)</f>
        <v>ФЕДОРОВ Александр Владмирович</v>
      </c>
      <c r="R40" s="196"/>
      <c r="S40" s="196"/>
      <c r="T40" s="197"/>
      <c r="U40" s="19"/>
      <c r="V40" s="19"/>
      <c r="W40" s="19"/>
      <c r="X40" s="19"/>
      <c r="Y40" s="19"/>
    </row>
    <row r="41" spans="1:25" ht="12.75" customHeight="1" thickBot="1">
      <c r="A41" s="73"/>
      <c r="B41" s="73"/>
      <c r="C41" s="74"/>
      <c r="D41" s="75"/>
      <c r="E41" s="39"/>
      <c r="F41" s="82" t="str">
        <f>'[1]реквизиты'!$G$8</f>
        <v>/г. Рязань/</v>
      </c>
      <c r="G41" s="73"/>
      <c r="H41" s="67"/>
      <c r="I41" s="19"/>
      <c r="J41" s="73"/>
      <c r="K41" s="25"/>
      <c r="L41" s="34"/>
      <c r="M41" s="25"/>
      <c r="N41" s="35">
        <v>7</v>
      </c>
      <c r="O41" s="9"/>
      <c r="P41" s="88"/>
      <c r="Q41" s="198"/>
      <c r="R41" s="199"/>
      <c r="S41" s="199"/>
      <c r="T41" s="200"/>
      <c r="U41" s="19"/>
      <c r="V41" s="19"/>
      <c r="W41" s="19"/>
      <c r="X41" s="19"/>
      <c r="Y41" s="19"/>
    </row>
    <row r="42" spans="1:43" ht="12.75" customHeight="1">
      <c r="A42" s="68" t="str">
        <f>HYPERLINK('[1]реквизиты'!$A$8)</f>
        <v>Гл. секретарь, судья РК</v>
      </c>
      <c r="B42" s="73"/>
      <c r="C42" s="76"/>
      <c r="D42" s="77"/>
      <c r="E42" s="50"/>
      <c r="F42" s="83" t="str">
        <f>'[1]реквизиты'!$G$9</f>
        <v>М.Р. Шарифзянов</v>
      </c>
      <c r="G42" s="73"/>
      <c r="H42" s="67"/>
      <c r="I42" s="19"/>
      <c r="J42" s="73"/>
      <c r="K42" s="9"/>
      <c r="L42" s="12"/>
      <c r="M42" s="12"/>
      <c r="N42" s="25"/>
      <c r="O42" s="29"/>
      <c r="P42" s="9"/>
      <c r="Q42" s="40"/>
      <c r="R42" s="40" t="s">
        <v>11</v>
      </c>
      <c r="S42" s="19"/>
      <c r="T42" s="19"/>
      <c r="U42" s="19"/>
      <c r="V42" s="19"/>
      <c r="W42" s="19"/>
      <c r="X42" s="19"/>
      <c r="Y42" s="1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73"/>
      <c r="B43" s="73"/>
      <c r="C43" s="73"/>
      <c r="D43" s="78"/>
      <c r="E43" s="78"/>
      <c r="F43" s="82" t="str">
        <f>'[1]реквизиты'!$G$10</f>
        <v>/ПГТ Шемордан/</v>
      </c>
      <c r="G43" s="73"/>
      <c r="H43" s="67"/>
      <c r="I43" s="19"/>
      <c r="J43" s="78"/>
      <c r="K43" s="9"/>
      <c r="L43" s="9"/>
      <c r="M43" s="9"/>
      <c r="N43" s="9"/>
      <c r="O43" s="9"/>
      <c r="P43" s="9"/>
      <c r="Q43" s="19"/>
      <c r="R43" s="19"/>
      <c r="S43" s="19"/>
      <c r="T43" s="19"/>
      <c r="U43" s="19"/>
      <c r="V43" s="19"/>
      <c r="W43" s="19"/>
      <c r="X43" s="19"/>
      <c r="Y43" s="1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 customHeight="1">
      <c r="A44" s="79">
        <f>HYPERLINK('[1]реквизиты'!$A$20)</f>
      </c>
      <c r="B44" s="80"/>
      <c r="C44" s="57"/>
      <c r="D44" s="57"/>
      <c r="E44" s="57"/>
      <c r="F44" s="1"/>
      <c r="G44" s="8">
        <f>HYPERLINK('[1]реквизиты'!$G$21)</f>
      </c>
      <c r="H44" s="7"/>
      <c r="I44" s="19"/>
      <c r="J44" s="57"/>
      <c r="K44" s="9"/>
      <c r="L44" s="9"/>
      <c r="M44" s="9"/>
      <c r="N44" s="9"/>
      <c r="O44" s="9"/>
      <c r="P44" s="81">
        <f>HYPERLINK('[1]реквизиты'!$A$22)</f>
      </c>
      <c r="Q44" s="9"/>
      <c r="R44" s="9"/>
      <c r="S44" s="9"/>
      <c r="T44" s="9"/>
      <c r="U44" s="9"/>
      <c r="V44" s="81">
        <f>HYPERLINK('[1]реквизиты'!$G$22)</f>
      </c>
      <c r="W44" s="9"/>
      <c r="X44" s="9"/>
      <c r="Y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3:43" ht="12.75" customHeight="1">
      <c r="C45" s="1"/>
      <c r="D45" s="1"/>
      <c r="E45" s="7"/>
      <c r="I45" s="7"/>
      <c r="J45" s="7"/>
      <c r="K45" s="7"/>
      <c r="L45" s="7"/>
      <c r="M45" s="7"/>
      <c r="N45" s="7"/>
      <c r="O45" s="7"/>
      <c r="P45" s="1"/>
      <c r="Q45" s="1"/>
      <c r="R45" s="1"/>
      <c r="S45" s="1"/>
      <c r="T45" s="1"/>
      <c r="U45" s="1"/>
      <c r="V45" s="8">
        <f>HYPERLINK('[1]реквизиты'!$G$23)</f>
      </c>
      <c r="W45" s="1"/>
      <c r="X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3:43" ht="12.75" customHeight="1"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"/>
      <c r="U46" s="1"/>
      <c r="V46" s="1"/>
      <c r="W46" s="1"/>
      <c r="X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3:24" ht="12.75"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"/>
      <c r="U47" s="1"/>
      <c r="V47" s="1"/>
      <c r="W47" s="1"/>
      <c r="X47" s="1"/>
    </row>
    <row r="48" spans="3:24" ht="12.75"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"/>
      <c r="U48" s="1"/>
      <c r="V48" s="1"/>
      <c r="W48" s="1"/>
      <c r="X48" s="1"/>
    </row>
    <row r="49" spans="3:24" ht="12.75"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"/>
      <c r="U49" s="1"/>
      <c r="V49" s="1"/>
      <c r="W49" s="1"/>
      <c r="X49" s="1"/>
    </row>
    <row r="50" spans="3:24" ht="12.75"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"/>
      <c r="U50" s="1"/>
      <c r="V50" s="1"/>
      <c r="W50" s="1"/>
      <c r="X50" s="1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</sheetData>
  <sheetProtection/>
  <mergeCells count="145">
    <mergeCell ref="A1:X1"/>
    <mergeCell ref="V4:W5"/>
    <mergeCell ref="A2:X2"/>
    <mergeCell ref="F3:S3"/>
    <mergeCell ref="X5:X6"/>
    <mergeCell ref="P5:S6"/>
    <mergeCell ref="F4:S4"/>
    <mergeCell ref="U4:U5"/>
    <mergeCell ref="U19:U20"/>
    <mergeCell ref="U17:U18"/>
    <mergeCell ref="U15:U16"/>
    <mergeCell ref="U13:U14"/>
    <mergeCell ref="X9:X10"/>
    <mergeCell ref="X15:X16"/>
    <mergeCell ref="W9:W10"/>
    <mergeCell ref="W29:W30"/>
    <mergeCell ref="X31:X32"/>
    <mergeCell ref="X19:X20"/>
    <mergeCell ref="X11:X12"/>
    <mergeCell ref="X13:X14"/>
    <mergeCell ref="A5:A6"/>
    <mergeCell ref="L16:M16"/>
    <mergeCell ref="K18:N19"/>
    <mergeCell ref="I5:I6"/>
    <mergeCell ref="U7:U8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V31:V32"/>
    <mergeCell ref="U33:U34"/>
    <mergeCell ref="V33:V34"/>
    <mergeCell ref="U27:U28"/>
    <mergeCell ref="U29:U30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V29:V30"/>
    <mergeCell ref="U25:U26"/>
    <mergeCell ref="Q40:T41"/>
    <mergeCell ref="V9:V10"/>
    <mergeCell ref="V19:V20"/>
    <mergeCell ref="U21:U22"/>
    <mergeCell ref="V21:V22"/>
    <mergeCell ref="U23:U24"/>
    <mergeCell ref="U37:U38"/>
    <mergeCell ref="U11:U12"/>
    <mergeCell ref="W23:W24"/>
    <mergeCell ref="V25:V26"/>
    <mergeCell ref="V27:V28"/>
    <mergeCell ref="W11:W12"/>
    <mergeCell ref="W21:W22"/>
    <mergeCell ref="W15:W16"/>
    <mergeCell ref="W19:W20"/>
    <mergeCell ref="V23:V24"/>
    <mergeCell ref="X7:X8"/>
    <mergeCell ref="W17:W18"/>
    <mergeCell ref="V15:V16"/>
    <mergeCell ref="V17:V18"/>
    <mergeCell ref="W13:W14"/>
    <mergeCell ref="X17:X18"/>
    <mergeCell ref="W7:W8"/>
    <mergeCell ref="V11:V12"/>
    <mergeCell ref="V13:V1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2015-04-29T13:16:04Z</cp:lastPrinted>
  <dcterms:created xsi:type="dcterms:W3CDTF">1996-10-08T23:32:33Z</dcterms:created>
  <dcterms:modified xsi:type="dcterms:W3CDTF">2015-04-30T04:13:57Z</dcterms:modified>
  <cp:category/>
  <cp:version/>
  <cp:contentType/>
  <cp:contentStatus/>
</cp:coreProperties>
</file>