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<sst xmlns="http://schemas.openxmlformats.org/spreadsheetml/2006/main" count="544" uniqueCount="221">
  <si>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</si>
  <si>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</si>
  <si>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</si>
  <si>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</si>
  <si>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</si>
  <si>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</si>
  <si>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</si>
  <si>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</si>
  <si>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</si>
  <si>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</si>
  <si>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</si>
  <si>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</si>
  <si>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</si>
  <si>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</si>
  <si>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</si>
  <si>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</si>
  <si>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</si>
  <si>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</si>
  <si>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</si>
  <si>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</si>
  <si>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</si>
  <si>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</si>
  <si>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</si>
  <si>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</si>
  <si>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</si>
  <si>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</si>
  <si>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</si>
  <si>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</si>
  <si>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</si>
  <si>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</si>
  <si>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</si>
  <si>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</si>
  <si>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</si>
  <si>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</si>
  <si>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</si>
  <si>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</si>
  <si>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</si>
  <si>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</si>
  <si>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</si>
  <si>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</si>
  <si>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</si>
  <si>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</si>
  <si>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</si>
  <si>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</si>
  <si>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</si>
  <si>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</si>
  <si>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</si>
  <si>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</si>
  <si>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</si>
  <si>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</si>
  <si>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</si>
  <si>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</si>
  <si>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</si>
  <si>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</si>
  <si>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</si>
  <si>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Тренер победителя:</t>
  </si>
  <si>
    <t>СЕРГЕЕВ Виталий Николаевич</t>
  </si>
  <si>
    <t>03.01.1983, ЗМС</t>
  </si>
  <si>
    <t>М</t>
  </si>
  <si>
    <t>Московское РО</t>
  </si>
  <si>
    <t>Щелкушкин А.А.</t>
  </si>
  <si>
    <t>ШИРЯЕВ Владимир Алексеевич</t>
  </si>
  <si>
    <t>01.01.96, КМС</t>
  </si>
  <si>
    <t>ЦФО</t>
  </si>
  <si>
    <t>Ивановское РО</t>
  </si>
  <si>
    <t>Донник В.И.</t>
  </si>
  <si>
    <t>ТАРХАНОВ Александр Алексеевич</t>
  </si>
  <si>
    <t>12.06.1986, МС</t>
  </si>
  <si>
    <t>СФО</t>
  </si>
  <si>
    <t>Иркутское РО</t>
  </si>
  <si>
    <t>Тарханов А.А.</t>
  </si>
  <si>
    <t>КАШТАНОВ Андрей Валерьевич</t>
  </si>
  <si>
    <t>Крым</t>
  </si>
  <si>
    <t>Крымское РО</t>
  </si>
  <si>
    <t>Кондратов В.П.</t>
  </si>
  <si>
    <t>ПЛАКСИН Александр Сергеевич</t>
  </si>
  <si>
    <t>01.01.85, КМС</t>
  </si>
  <si>
    <t>Липецкое РО</t>
  </si>
  <si>
    <t>Тарасов М.П.</t>
  </si>
  <si>
    <t>МЕЛЬНИКОВ Антон Сергеевич</t>
  </si>
  <si>
    <t>15.05.91, МС</t>
  </si>
  <si>
    <t>Владимирское РО</t>
  </si>
  <si>
    <t>Кашутин А.В.</t>
  </si>
  <si>
    <t>МЕЖЛУМЯН Гайик Левонович</t>
  </si>
  <si>
    <t>17.05.1990, МС</t>
  </si>
  <si>
    <t>ЮФО</t>
  </si>
  <si>
    <t>Краснодарское РО</t>
  </si>
  <si>
    <t>Середа М.В.</t>
  </si>
  <si>
    <t>НАСИРОВ Руслан Магомедшерифович</t>
  </si>
  <si>
    <t>01.01.84, КМС</t>
  </si>
  <si>
    <t>РЯБЦЕВ Иван Павлович</t>
  </si>
  <si>
    <t>17.09.1994, КМС</t>
  </si>
  <si>
    <t>Воронежское РО</t>
  </si>
  <si>
    <t>Карпов А.А.</t>
  </si>
  <si>
    <t>БАЦЕНКОВ Антон Андреевич</t>
  </si>
  <si>
    <t>23.11.1987 КМС</t>
  </si>
  <si>
    <t>Белгородское РО</t>
  </si>
  <si>
    <t>Юрьев Д.А.</t>
  </si>
  <si>
    <t>ОНДАР Айдын Саскур-оолович</t>
  </si>
  <si>
    <t>22.03.85, КМС</t>
  </si>
  <si>
    <t>Омское РО</t>
  </si>
  <si>
    <t>Машталер Е.С.</t>
  </si>
  <si>
    <t>КУЛЬМЯЕВ Николай Васильевич</t>
  </si>
  <si>
    <t>01.01.86, МС</t>
  </si>
  <si>
    <t>ПФО</t>
  </si>
  <si>
    <t>Мордовское РО</t>
  </si>
  <si>
    <t>Зинченко Л.Ю.</t>
  </si>
  <si>
    <t>КАБАРТАЙ Мухамед Джаухар Хазем</t>
  </si>
  <si>
    <t>08.03.1995, МС</t>
  </si>
  <si>
    <t>Адыгейское РО</t>
  </si>
  <si>
    <t>Халанов З.М.</t>
  </si>
  <si>
    <t>КОННОВ Мурад Зулимбекович</t>
  </si>
  <si>
    <t>30.05.84, МС</t>
  </si>
  <si>
    <t>СКФО</t>
  </si>
  <si>
    <t>Ставропольское РО</t>
  </si>
  <si>
    <t>Чайка А.В.</t>
  </si>
  <si>
    <t>ЯВОРСКИЙ Павел Андреевич</t>
  </si>
  <si>
    <t>17.01.1988, МС</t>
  </si>
  <si>
    <t>СЗФО</t>
  </si>
  <si>
    <t>Мурманское РО</t>
  </si>
  <si>
    <t>Болоткин А.С.</t>
  </si>
  <si>
    <t>ВЕНГЕРКО Павел Олегович</t>
  </si>
  <si>
    <t>04.03.90,  КМС</t>
  </si>
  <si>
    <t>Оренбургское РО</t>
  </si>
  <si>
    <t>Мамонтов А.В.</t>
  </si>
  <si>
    <t>ЗЕКЕРАЕВ Руслан Ильчинович</t>
  </si>
  <si>
    <t>21.08.1995, КМС</t>
  </si>
  <si>
    <t>УФО</t>
  </si>
  <si>
    <t>Курганское РО</t>
  </si>
  <si>
    <t>Степановских В.В.</t>
  </si>
  <si>
    <t>БОНДАРЕВ Александр Витальевич</t>
  </si>
  <si>
    <t>01.01.90, МСМК</t>
  </si>
  <si>
    <t>Чувашское РО</t>
  </si>
  <si>
    <t>Нестеров Е.Э.</t>
  </si>
  <si>
    <t>ОНЕГОВ Никита Александрович</t>
  </si>
  <si>
    <t>06.03.88, МС</t>
  </si>
  <si>
    <t>Анисимов А.В.</t>
  </si>
  <si>
    <t>КАЛАЧЁВ Дмитрий Валерьевич</t>
  </si>
  <si>
    <t>21.01.1990, КМС</t>
  </si>
  <si>
    <t>Нижегородское РО</t>
  </si>
  <si>
    <t>Горин А.А.</t>
  </si>
  <si>
    <t>БУРДАЕВ Роман Михайлович</t>
  </si>
  <si>
    <t>22.05.1995, МСМК</t>
  </si>
  <si>
    <t>СП</t>
  </si>
  <si>
    <t>СП-Ленинградское РО</t>
  </si>
  <si>
    <t>Гасымов Р.М.</t>
  </si>
  <si>
    <t>МАМЕДОВ Хатаил Илгарович</t>
  </si>
  <si>
    <t>03.09.1989, МС</t>
  </si>
  <si>
    <t>ЕЛИСЕЕВ Дмитрий Игоревич</t>
  </si>
  <si>
    <t>01.01.1991, КМС</t>
  </si>
  <si>
    <t>Калужское РО</t>
  </si>
  <si>
    <t>Качалов М.П.</t>
  </si>
  <si>
    <t>ЧЕСЕБИЙ Абрек Аскербиевич</t>
  </si>
  <si>
    <t>01.01.92, МС</t>
  </si>
  <si>
    <t>КУТЛЮК Алгияр Бакытжанович</t>
  </si>
  <si>
    <t>01.01.94, КМС</t>
  </si>
  <si>
    <t>Самарское РО</t>
  </si>
  <si>
    <t>Богданов О.В.</t>
  </si>
  <si>
    <t>ТУКО Дмитрий Дамирович</t>
  </si>
  <si>
    <t>12.10.87, Мс</t>
  </si>
  <si>
    <t>Башкирское РО</t>
  </si>
  <si>
    <t>Гимранов А.В.</t>
  </si>
  <si>
    <t>КОБЗЕВ Андрей Витальевич</t>
  </si>
  <si>
    <t>19.08.1992, МС</t>
  </si>
  <si>
    <t>СТЕПАНОВ Денис Леонидович</t>
  </si>
  <si>
    <t>19.04.1987, МС</t>
  </si>
  <si>
    <t>КОСТОЕВ Артур Исронилович</t>
  </si>
  <si>
    <t>17.03.1991, МС</t>
  </si>
  <si>
    <t>Саратовское РО</t>
  </si>
  <si>
    <t>Терехов А.В.</t>
  </si>
  <si>
    <t>АБДУЛЛИН Руслан мансурович</t>
  </si>
  <si>
    <t>17.02.89, МС</t>
  </si>
  <si>
    <t>БЕЛОУСОВ Михаил Евгеньевич</t>
  </si>
  <si>
    <t>07.03.89, МС</t>
  </si>
  <si>
    <t>НОВРУЗОВ Шаббаз Яшар оглы</t>
  </si>
  <si>
    <t>01.01.90, КМС</t>
  </si>
  <si>
    <t>ЮШКОВ Владлен Сергеевич</t>
  </si>
  <si>
    <t>04.05.93, КМС</t>
  </si>
  <si>
    <t>МАМИЕВ Аловсет Захи оглы</t>
  </si>
  <si>
    <t>01.01.91, МС</t>
  </si>
  <si>
    <t>БУДИШЕВСКИЙ Константин Владимирович</t>
  </si>
  <si>
    <t>01.01.83, КМС</t>
  </si>
  <si>
    <t>ДВФО</t>
  </si>
  <si>
    <t>Камчатское РО</t>
  </si>
  <si>
    <t>Буранов ДА</t>
  </si>
  <si>
    <t>КУРНОСОВ Максим Андреевич</t>
  </si>
  <si>
    <t>10.09.1996, КМС</t>
  </si>
  <si>
    <t>ОСИПОВ Дмитрий Васильевич</t>
  </si>
  <si>
    <t>14.04.90, МС</t>
  </si>
  <si>
    <t>Брянское РО</t>
  </si>
  <si>
    <t>Зубов Р.П.</t>
  </si>
  <si>
    <t>ИСТОМИН Павел Николаевич</t>
  </si>
  <si>
    <t>07.11.1983, КМС</t>
  </si>
  <si>
    <t>СПИРИН Иван Михайлович</t>
  </si>
  <si>
    <t>Пермское РО</t>
  </si>
  <si>
    <t xml:space="preserve">Кашипов Р.А. </t>
  </si>
  <si>
    <t>МАКЕЕВ Константин Сергеевич</t>
  </si>
  <si>
    <t>06.01.1991, КМС</t>
  </si>
  <si>
    <t>БУТОВ Руслан Владимирович</t>
  </si>
  <si>
    <t>05.06.94, МС</t>
  </si>
  <si>
    <t>Ростовское РО</t>
  </si>
  <si>
    <t>Биналиев А.Т.</t>
  </si>
  <si>
    <t>МЕДВЕДСКИЙ Юрий Валерьевич</t>
  </si>
  <si>
    <t>14.02.86,мс</t>
  </si>
  <si>
    <t>Приморское РО</t>
  </si>
  <si>
    <t>Иванов АН</t>
  </si>
  <si>
    <t>БОРТНИКОВ Сергей Васильевич</t>
  </si>
  <si>
    <t>26.08.90, мс</t>
  </si>
  <si>
    <t>в.к.68 кг</t>
  </si>
  <si>
    <t>4/0</t>
  </si>
  <si>
    <t>2/0</t>
  </si>
  <si>
    <t>3/1</t>
  </si>
  <si>
    <t>3/0</t>
  </si>
  <si>
    <t>В.К. 68 кг</t>
  </si>
  <si>
    <t>за 3 место</t>
  </si>
  <si>
    <t>68 кг</t>
  </si>
  <si>
    <t>9-12</t>
  </si>
  <si>
    <t>13-16</t>
  </si>
  <si>
    <t>17-22</t>
  </si>
  <si>
    <t>23-34</t>
  </si>
  <si>
    <t>35-43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</si>
</sst>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left" vertical="center" wrapText="1"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3" xfId="42" applyFont="1" applyFill="1" applyBorder="1" applyAlignment="1" applyProtection="1">
      <alignment horizontal="center" vertical="center" wrapText="1"/>
      <protection/>
    </xf>
    <xf numFmtId="0" fontId="15" fillId="33" borderId="34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1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1" fillId="0" borderId="41" xfId="0" applyNumberFormat="1" applyFont="1" applyBorder="1" applyAlignment="1">
      <alignment horizontal="left" vertical="center" wrapText="1"/>
    </xf>
    <xf numFmtId="0" fontId="71" fillId="0" borderId="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/>
    </xf>
    <xf numFmtId="49" fontId="7" fillId="0" borderId="51" xfId="0" applyNumberFormat="1" applyFont="1" applyBorder="1" applyAlignment="1">
      <alignment horizontal="center" vertical="center" wrapText="1"/>
    </xf>
    <xf numFmtId="0" fontId="34" fillId="0" borderId="51" xfId="0" applyNumberFormat="1" applyFont="1" applyBorder="1" applyAlignment="1">
      <alignment horizontal="center" vertical="center" wrapText="1"/>
    </xf>
    <xf numFmtId="14" fontId="7" fillId="0" borderId="51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7" fillId="0" borderId="52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56" xfId="0" applyNumberFormat="1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49" fontId="28" fillId="0" borderId="60" xfId="0" applyNumberFormat="1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33" fillId="0" borderId="54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3" fillId="0" borderId="57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0" fillId="0" borderId="53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0" fillId="0" borderId="51" xfId="42" applyFont="1" applyBorder="1" applyAlignment="1" applyProtection="1">
      <alignment horizontal="left" vertical="center" wrapText="1"/>
      <protection/>
    </xf>
    <xf numFmtId="0" fontId="8" fillId="0" borderId="57" xfId="0" applyFont="1" applyBorder="1" applyAlignment="1">
      <alignment horizontal="left" vertical="center" wrapText="1"/>
    </xf>
    <xf numFmtId="0" fontId="30" fillId="0" borderId="55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left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34" borderId="32" xfId="42" applyFont="1" applyFill="1" applyBorder="1" applyAlignment="1" applyProtection="1">
      <alignment horizontal="center" vertical="center"/>
      <protection/>
    </xf>
    <xf numFmtId="0" fontId="25" fillId="34" borderId="33" xfId="42" applyFont="1" applyFill="1" applyBorder="1" applyAlignment="1" applyProtection="1">
      <alignment horizontal="center" vertical="center"/>
      <protection/>
    </xf>
    <xf numFmtId="0" fontId="25" fillId="34" borderId="34" xfId="42" applyFont="1" applyFill="1" applyBorder="1" applyAlignment="1" applyProtection="1">
      <alignment horizontal="center" vertical="center"/>
      <protection/>
    </xf>
    <xf numFmtId="0" fontId="26" fillId="34" borderId="3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45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6" fillId="36" borderId="3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5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5" borderId="51" xfId="0" applyFont="1" applyFill="1" applyBorder="1" applyAlignment="1">
      <alignment horizontal="center" vertical="center" wrapText="1"/>
    </xf>
    <xf numFmtId="0" fontId="7" fillId="0" borderId="51" xfId="42" applyFont="1" applyFill="1" applyBorder="1" applyAlignment="1" applyProtection="1">
      <alignment horizontal="left" vertical="center" wrapText="1"/>
      <protection/>
    </xf>
    <xf numFmtId="0" fontId="7" fillId="34" borderId="5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7" fillId="0" borderId="76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1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78" xfId="0" applyNumberFormat="1" applyFont="1" applyBorder="1" applyAlignment="1">
      <alignment horizontal="center" vertical="center" wrapText="1"/>
    </xf>
    <xf numFmtId="0" fontId="21" fillId="0" borderId="79" xfId="0" applyNumberFormat="1" applyFont="1" applyBorder="1" applyAlignment="1">
      <alignment horizontal="center" vertical="center" wrapText="1"/>
    </xf>
    <xf numFmtId="0" fontId="21" fillId="0" borderId="80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21" fillId="0" borderId="82" xfId="0" applyNumberFormat="1" applyFont="1" applyBorder="1" applyAlignment="1">
      <alignment horizontal="center" vertical="center" wrapText="1"/>
    </xf>
    <xf numFmtId="0" fontId="21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76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36" fillId="0" borderId="76" xfId="42" applyNumberFormat="1" applyFont="1" applyBorder="1" applyAlignment="1" applyProtection="1">
      <alignment horizontal="left" vertical="center" wrapText="1"/>
      <protection/>
    </xf>
    <xf numFmtId="0" fontId="36" fillId="0" borderId="23" xfId="42" applyNumberFormat="1" applyFont="1" applyBorder="1" applyAlignment="1" applyProtection="1">
      <alignment horizontal="left" vertical="center" wrapText="1"/>
      <protection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33" borderId="32" xfId="42" applyNumberFormat="1" applyFont="1" applyFill="1" applyBorder="1" applyAlignment="1" applyProtection="1">
      <alignment horizontal="center" vertical="center" wrapText="1"/>
      <protection/>
    </xf>
    <xf numFmtId="0" fontId="19" fillId="33" borderId="33" xfId="42" applyNumberFormat="1" applyFont="1" applyFill="1" applyBorder="1" applyAlignment="1" applyProtection="1">
      <alignment horizontal="center" vertical="center" wrapText="1"/>
      <protection/>
    </xf>
    <xf numFmtId="0" fontId="19" fillId="33" borderId="34" xfId="42" applyNumberFormat="1" applyFont="1" applyFill="1" applyBorder="1" applyAlignment="1" applyProtection="1">
      <alignment horizontal="center" vertical="center" wrapText="1"/>
      <protection/>
    </xf>
    <xf numFmtId="0" fontId="7" fillId="0" borderId="47" xfId="42" applyNumberFormat="1" applyFont="1" applyBorder="1" applyAlignment="1" applyProtection="1">
      <alignment horizontal="left" vertical="center" wrapText="1"/>
      <protection/>
    </xf>
    <xf numFmtId="0" fontId="36" fillId="0" borderId="74" xfId="42" applyNumberFormat="1" applyFont="1" applyBorder="1" applyAlignment="1" applyProtection="1">
      <alignment horizontal="left" vertical="center" wrapText="1"/>
      <protection/>
    </xf>
    <xf numFmtId="0" fontId="36" fillId="0" borderId="31" xfId="0" applyNumberFormat="1" applyFont="1" applyBorder="1" applyAlignment="1">
      <alignment horizontal="left" vertical="center" wrapText="1"/>
    </xf>
    <xf numFmtId="0" fontId="36" fillId="0" borderId="31" xfId="42" applyNumberFormat="1" applyFont="1" applyBorder="1" applyAlignment="1" applyProtection="1">
      <alignment horizontal="left" vertical="center" wrapText="1"/>
      <protection/>
    </xf>
    <xf numFmtId="0" fontId="36" fillId="0" borderId="77" xfId="0" applyNumberFormat="1" applyFont="1" applyBorder="1" applyAlignment="1">
      <alignment horizontal="left" vertical="center" wrapText="1"/>
    </xf>
    <xf numFmtId="0" fontId="6" fillId="0" borderId="71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98"/>
  <sheetViews>
    <sheetView tabSelected="1" zoomScalePageLayoutView="0" workbookViewId="0" topLeftCell="A67">
      <selection activeCell="A1" sqref="A1:H9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79" t="s">
        <v>28</v>
      </c>
      <c r="B1" s="179"/>
      <c r="C1" s="179"/>
      <c r="D1" s="179"/>
      <c r="E1" s="179"/>
      <c r="F1" s="179"/>
      <c r="G1" s="179"/>
      <c r="H1" s="179"/>
    </row>
    <row r="2" spans="2:8" ht="13.5" customHeight="1" thickBot="1">
      <c r="B2" s="184" t="s">
        <v>30</v>
      </c>
      <c r="C2" s="184"/>
      <c r="D2" s="176" t="str">
        <f>HYPERLINK('[1]реквизиты'!$A$2)</f>
        <v>Чемпионат ЦС "Динамо"</v>
      </c>
      <c r="E2" s="177"/>
      <c r="F2" s="177"/>
      <c r="G2" s="177"/>
      <c r="H2" s="178"/>
    </row>
    <row r="3" spans="2:7" ht="15" customHeight="1" thickBot="1">
      <c r="B3" s="174" t="str">
        <f>HYPERLINK('[1]реквизиты'!$A$3)</f>
        <v>14-18 февраля 2015 г.</v>
      </c>
      <c r="C3" s="174"/>
      <c r="D3" s="174"/>
      <c r="F3" s="185" t="str">
        <f>HYPERLINK('пр.взв.'!G3)</f>
        <v>в.к.68 кг</v>
      </c>
      <c r="G3" s="186"/>
    </row>
    <row r="4" spans="1:8" ht="12.75" customHeight="1">
      <c r="A4" s="209" t="s">
        <v>53</v>
      </c>
      <c r="B4" s="211" t="s">
        <v>3</v>
      </c>
      <c r="C4" s="213" t="s">
        <v>4</v>
      </c>
      <c r="D4" s="215" t="s">
        <v>5</v>
      </c>
      <c r="E4" s="203" t="s">
        <v>6</v>
      </c>
      <c r="F4" s="204"/>
      <c r="G4" s="195" t="s">
        <v>8</v>
      </c>
      <c r="H4" s="180" t="s">
        <v>7</v>
      </c>
    </row>
    <row r="5" spans="1:8" ht="9.75" customHeight="1" thickBot="1">
      <c r="A5" s="210"/>
      <c r="B5" s="212"/>
      <c r="C5" s="214"/>
      <c r="D5" s="216"/>
      <c r="E5" s="205"/>
      <c r="F5" s="206"/>
      <c r="G5" s="196"/>
      <c r="H5" s="181"/>
    </row>
    <row r="6" spans="1:8" ht="11.25" customHeight="1">
      <c r="A6" s="207">
        <v>1</v>
      </c>
      <c r="B6" s="208">
        <v>22</v>
      </c>
      <c r="C6" s="182" t="str">
        <f>VLOOKUP(B6,'пр.взв.'!B3:H123,2,FALSE)</f>
        <v>МАМЕДОВ Хатаил Илгарович</v>
      </c>
      <c r="D6" s="217" t="str">
        <f>VLOOKUP(B6,'пр.взв.'!B3:H123,3,FALSE)</f>
        <v>03.09.1989, МС</v>
      </c>
      <c r="E6" s="197" t="str">
        <f>VLOOKUP(B6,'пр.взв.'!B3:H123,4,FALSE)</f>
        <v>ЮФО</v>
      </c>
      <c r="F6" s="201" t="str">
        <f>VLOOKUP(B6,'пр.взв.'!B3:H151,5,FALSE)</f>
        <v>Краснодарское РО</v>
      </c>
      <c r="G6" s="199">
        <f>VLOOKUP(B6,'пр.взв.'!B3:H328,6,FALSE)</f>
        <v>0</v>
      </c>
      <c r="H6" s="182" t="str">
        <f>VLOOKUP(B6,'пр.взв.'!B3:H340,7,FALSE)</f>
        <v>Середа М.В.</v>
      </c>
    </row>
    <row r="7" spans="1:8" ht="11.25" customHeight="1">
      <c r="A7" s="194"/>
      <c r="B7" s="192"/>
      <c r="C7" s="183"/>
      <c r="D7" s="218"/>
      <c r="E7" s="198"/>
      <c r="F7" s="202"/>
      <c r="G7" s="200"/>
      <c r="H7" s="183"/>
    </row>
    <row r="8" spans="1:8" ht="11.25" customHeight="1">
      <c r="A8" s="194">
        <v>2</v>
      </c>
      <c r="B8" s="192">
        <v>7</v>
      </c>
      <c r="C8" s="175" t="str">
        <f>VLOOKUP(B8,'пр.взв.'!B1:H169,2,FALSE)</f>
        <v>МЕЖЛУМЯН Гайик Левонович</v>
      </c>
      <c r="D8" s="190" t="str">
        <f>VLOOKUP(B8,'пр.взв.'!B1:H169,3,FALSE)</f>
        <v>17.05.1990, МС</v>
      </c>
      <c r="E8" s="187" t="str">
        <f>VLOOKUP(B8,'пр.взв.'!B1:H169,4,FALSE)</f>
        <v>ЮФО</v>
      </c>
      <c r="F8" s="193" t="str">
        <f>VLOOKUP(B8,'пр.взв.'!B1:H197,5,FALSE)</f>
        <v>Краснодарское РО</v>
      </c>
      <c r="G8" s="189">
        <f>VLOOKUP(B8,'пр.взв.'!B1:H374,6,FALSE)</f>
        <v>0</v>
      </c>
      <c r="H8" s="175" t="str">
        <f>VLOOKUP(B8,'пр.взв.'!B1:H386,7,FALSE)</f>
        <v>Середа М.В.</v>
      </c>
    </row>
    <row r="9" spans="1:8" ht="11.25" customHeight="1">
      <c r="A9" s="194"/>
      <c r="B9" s="192"/>
      <c r="C9" s="175"/>
      <c r="D9" s="190"/>
      <c r="E9" s="188"/>
      <c r="F9" s="193"/>
      <c r="G9" s="189"/>
      <c r="H9" s="175"/>
    </row>
    <row r="10" spans="1:8" ht="11.25" customHeight="1">
      <c r="A10" s="194">
        <v>3</v>
      </c>
      <c r="B10" s="192">
        <v>41</v>
      </c>
      <c r="C10" s="175" t="str">
        <f>VLOOKUP(B10,'пр.взв.'!B5:H141,2,FALSE)</f>
        <v>БУТОВ Руслан Владимирович</v>
      </c>
      <c r="D10" s="190" t="str">
        <f>VLOOKUP(B10,'пр.взв.'!B5:H141,3,FALSE)</f>
        <v>05.06.94, МС</v>
      </c>
      <c r="E10" s="187" t="s">
        <v>68</v>
      </c>
      <c r="F10" s="193" t="str">
        <f>VLOOKUP(B10,'пр.взв.'!B5:H169,5,FALSE)</f>
        <v>Ростовское РО</v>
      </c>
      <c r="G10" s="189">
        <f>VLOOKUP(B10,'пр.взв.'!B5:H346,6,FALSE)</f>
        <v>0</v>
      </c>
      <c r="H10" s="175" t="str">
        <f>VLOOKUP(B10,'пр.взв.'!B5:H358,7,FALSE)</f>
        <v>Биналиев А.Т.</v>
      </c>
    </row>
    <row r="11" spans="1:8" ht="11.25" customHeight="1">
      <c r="A11" s="194"/>
      <c r="B11" s="192"/>
      <c r="C11" s="175"/>
      <c r="D11" s="190"/>
      <c r="E11" s="188"/>
      <c r="F11" s="193"/>
      <c r="G11" s="189"/>
      <c r="H11" s="175"/>
    </row>
    <row r="12" spans="1:8" ht="11.25" customHeight="1">
      <c r="A12" s="194">
        <v>3</v>
      </c>
      <c r="B12" s="192">
        <v>21</v>
      </c>
      <c r="C12" s="175" t="str">
        <f>VLOOKUP(B12,'пр.взв.'!B1:H99,2,FALSE)</f>
        <v>БУРДАЕВ Роман Михайлович</v>
      </c>
      <c r="D12" s="190" t="str">
        <f>VLOOKUP(B12,'пр.взв.'!B1:H99,3,FALSE)</f>
        <v>22.05.1995, МСМК</v>
      </c>
      <c r="E12" s="187" t="str">
        <f>VLOOKUP(B12,'пр.взв.'!B1:H99,4,FALSE)</f>
        <v>СП</v>
      </c>
      <c r="F12" s="193" t="str">
        <f>VLOOKUP(B12,'пр.взв.'!B1:H127,5,FALSE)</f>
        <v>СП-Ленинградское РО</v>
      </c>
      <c r="G12" s="189">
        <f>VLOOKUP(B12,'пр.взв.'!B1:H304,6,FALSE)</f>
        <v>0</v>
      </c>
      <c r="H12" s="175" t="str">
        <f>VLOOKUP(B12,'пр.взв.'!B1:H316,7,FALSE)</f>
        <v>Гасымов Р.М.</v>
      </c>
    </row>
    <row r="13" spans="1:8" ht="11.25" customHeight="1">
      <c r="A13" s="194"/>
      <c r="B13" s="192"/>
      <c r="C13" s="175"/>
      <c r="D13" s="190"/>
      <c r="E13" s="188"/>
      <c r="F13" s="193"/>
      <c r="G13" s="189"/>
      <c r="H13" s="175"/>
    </row>
    <row r="14" spans="1:8" ht="11.25" customHeight="1">
      <c r="A14" s="194">
        <v>5</v>
      </c>
      <c r="B14" s="192">
        <v>4</v>
      </c>
      <c r="C14" s="175" t="str">
        <f>VLOOKUP(B14,'пр.взв.'!B7:H163,2,FALSE)</f>
        <v>КАШТАНОВ Андрей Валерьевич</v>
      </c>
      <c r="D14" s="190">
        <f>VLOOKUP(B14,'пр.взв.'!B7:H163,3,FALSE)</f>
        <v>29512</v>
      </c>
      <c r="E14" s="187" t="str">
        <f>VLOOKUP(B14,'пр.взв.'!B7:H163,4,FALSE)</f>
        <v>Крым</v>
      </c>
      <c r="F14" s="193" t="str">
        <f>VLOOKUP(B14,'пр.взв.'!B7:H191,5,FALSE)</f>
        <v>Крымское РО</v>
      </c>
      <c r="G14" s="189">
        <f>VLOOKUP(B14,'пр.взв.'!B7:H368,6,FALSE)</f>
        <v>0</v>
      </c>
      <c r="H14" s="175" t="str">
        <f>VLOOKUP(B14,'пр.взв.'!B7:H380,7,FALSE)</f>
        <v>Кондратов В.П.</v>
      </c>
    </row>
    <row r="15" spans="1:8" ht="11.25" customHeight="1">
      <c r="A15" s="194"/>
      <c r="B15" s="192"/>
      <c r="C15" s="175"/>
      <c r="D15" s="190"/>
      <c r="E15" s="188"/>
      <c r="F15" s="193"/>
      <c r="G15" s="189"/>
      <c r="H15" s="175"/>
    </row>
    <row r="16" spans="1:8" ht="11.25" customHeight="1">
      <c r="A16" s="194">
        <v>5</v>
      </c>
      <c r="B16" s="192">
        <v>28</v>
      </c>
      <c r="C16" s="175" t="str">
        <f>VLOOKUP(B16,'пр.взв.'!B1:H173,2,FALSE)</f>
        <v>СТЕПАНОВ Денис Леонидович</v>
      </c>
      <c r="D16" s="190" t="str">
        <f>VLOOKUP(B16,'пр.взв.'!B1:H173,3,FALSE)</f>
        <v>19.04.1987, МС</v>
      </c>
      <c r="E16" s="187" t="str">
        <f>VLOOKUP(B16,'пр.взв.'!B1:H173,4,FALSE)</f>
        <v>М</v>
      </c>
      <c r="F16" s="193" t="str">
        <f>VLOOKUP(B16,'пр.взв.'!B1:H201,5,FALSE)</f>
        <v>Московское РО</v>
      </c>
      <c r="G16" s="189">
        <f>VLOOKUP(B16,'пр.взв.'!B1:H378,6,FALSE)</f>
        <v>0</v>
      </c>
      <c r="H16" s="175" t="str">
        <f>VLOOKUP(B16,'пр.взв.'!B1:H390,7,FALSE)</f>
        <v>Щелкушкин А.А.</v>
      </c>
    </row>
    <row r="17" spans="1:8" ht="11.25" customHeight="1">
      <c r="A17" s="194"/>
      <c r="B17" s="192"/>
      <c r="C17" s="175"/>
      <c r="D17" s="190"/>
      <c r="E17" s="188"/>
      <c r="F17" s="193"/>
      <c r="G17" s="189"/>
      <c r="H17" s="175"/>
    </row>
    <row r="18" spans="1:8" ht="11.25" customHeight="1">
      <c r="A18" s="191" t="s">
        <v>54</v>
      </c>
      <c r="B18" s="192">
        <v>27</v>
      </c>
      <c r="C18" s="175" t="str">
        <f>VLOOKUP(B18,'пр.взв.'!B6:H93,2,FALSE)</f>
        <v>КОБЗЕВ Андрей Витальевич</v>
      </c>
      <c r="D18" s="190" t="str">
        <f>VLOOKUP(B18,'пр.взв.'!B1:H93,3,FALSE)</f>
        <v>19.08.1992, МС</v>
      </c>
      <c r="E18" s="187" t="str">
        <f>VLOOKUP(B18,'пр.взв.'!B1:H93,4,FALSE)</f>
        <v>ЦФО</v>
      </c>
      <c r="F18" s="193" t="str">
        <f>VLOOKUP(B18,'пр.взв.'!B1:H121,5,FALSE)</f>
        <v>Белгородское РО</v>
      </c>
      <c r="G18" s="189">
        <f>VLOOKUP(B18,'пр.взв.'!B1:H298,6,FALSE)</f>
        <v>0</v>
      </c>
      <c r="H18" s="175" t="str">
        <f>VLOOKUP(B18,'пр.взв.'!B1:H310,7,FALSE)</f>
        <v>Юрьев Д.А.</v>
      </c>
    </row>
    <row r="19" spans="1:8" ht="11.25" customHeight="1">
      <c r="A19" s="191"/>
      <c r="B19" s="192"/>
      <c r="C19" s="175"/>
      <c r="D19" s="190"/>
      <c r="E19" s="188"/>
      <c r="F19" s="193"/>
      <c r="G19" s="189"/>
      <c r="H19" s="175"/>
    </row>
    <row r="20" spans="1:8" ht="11.25" customHeight="1">
      <c r="A20" s="191" t="s">
        <v>54</v>
      </c>
      <c r="B20" s="192">
        <v>30</v>
      </c>
      <c r="C20" s="175" t="str">
        <f>VLOOKUP(B20,'пр.взв.'!B1:H175,2,FALSE)</f>
        <v>АБДУЛЛИН Руслан мансурович</v>
      </c>
      <c r="D20" s="190" t="str">
        <f>VLOOKUP(B20,'пр.взв.'!B1:H175,3,FALSE)</f>
        <v>17.02.89, МС</v>
      </c>
      <c r="E20" s="187" t="str">
        <f>VLOOKUP(B20,'пр.взв.'!B1:H175,4,FALSE)</f>
        <v>СФО</v>
      </c>
      <c r="F20" s="193" t="str">
        <f>VLOOKUP(B20,'пр.взв.'!B1:H203,5,FALSE)</f>
        <v>Омское РО</v>
      </c>
      <c r="G20" s="189">
        <f>VLOOKUP(B20,'пр.взв.'!B1:H380,6,FALSE)</f>
        <v>0</v>
      </c>
      <c r="H20" s="175" t="str">
        <f>VLOOKUP(B20,'пр.взв.'!B1:H392,7,FALSE)</f>
        <v>Машталер Е.С.</v>
      </c>
    </row>
    <row r="21" spans="1:8" ht="11.25" customHeight="1">
      <c r="A21" s="191"/>
      <c r="B21" s="192"/>
      <c r="C21" s="175"/>
      <c r="D21" s="190"/>
      <c r="E21" s="188"/>
      <c r="F21" s="193"/>
      <c r="G21" s="189"/>
      <c r="H21" s="175"/>
    </row>
    <row r="22" spans="1:8" ht="11.25" customHeight="1">
      <c r="A22" s="191" t="s">
        <v>216</v>
      </c>
      <c r="B22" s="192">
        <v>29</v>
      </c>
      <c r="C22" s="175" t="str">
        <f>VLOOKUP(B22,'пр.взв.'!B7:H161,2,FALSE)</f>
        <v>КОСТОЕВ Артур Исронилович</v>
      </c>
      <c r="D22" s="190" t="str">
        <f>VLOOKUP(B22,'пр.взв.'!B1:H161,3,FALSE)</f>
        <v>17.03.1991, МС</v>
      </c>
      <c r="E22" s="187" t="str">
        <f>VLOOKUP(B22,'пр.взв.'!B7:H161,4,FALSE)</f>
        <v>ПФО</v>
      </c>
      <c r="F22" s="193" t="str">
        <f>VLOOKUP(B22,'пр.взв.'!B7:H189,5,FALSE)</f>
        <v>Саратовское РО</v>
      </c>
      <c r="G22" s="189">
        <f>VLOOKUP(B22,'пр.взв.'!B7:H366,6,FALSE)</f>
        <v>0</v>
      </c>
      <c r="H22" s="175" t="str">
        <f>VLOOKUP(B22,'пр.взв.'!B7:H378,7,FALSE)</f>
        <v>Терехов А.В.</v>
      </c>
    </row>
    <row r="23" spans="1:8" ht="11.25" customHeight="1">
      <c r="A23" s="191"/>
      <c r="B23" s="192"/>
      <c r="C23" s="175"/>
      <c r="D23" s="190"/>
      <c r="E23" s="188"/>
      <c r="F23" s="193"/>
      <c r="G23" s="189"/>
      <c r="H23" s="175"/>
    </row>
    <row r="24" spans="1:8" ht="11.25" customHeight="1">
      <c r="A24" s="191" t="s">
        <v>216</v>
      </c>
      <c r="B24" s="192">
        <v>39</v>
      </c>
      <c r="C24" s="175" t="str">
        <f>VLOOKUP(B24,'пр.взв.'!B6:H149,2,FALSE)</f>
        <v>СПИРИН Иван Михайлович</v>
      </c>
      <c r="D24" s="190">
        <f>VLOOKUP(B24,'пр.взв.'!B6:H149,3,FALSE)</f>
        <v>32979</v>
      </c>
      <c r="E24" s="187" t="str">
        <f>VLOOKUP(B24,'пр.взв.'!B6:H149,4,FALSE)</f>
        <v>ПФО</v>
      </c>
      <c r="F24" s="193" t="str">
        <f>VLOOKUP(B24,'пр.взв.'!B6:H177,5,FALSE)</f>
        <v>Пермское РО</v>
      </c>
      <c r="G24" s="189">
        <f>VLOOKUP(B24,'пр.взв.'!B6:H354,6,FALSE)</f>
        <v>0</v>
      </c>
      <c r="H24" s="175" t="str">
        <f>VLOOKUP(B24,'пр.взв.'!B6:H366,7,FALSE)</f>
        <v>Кашипов Р.А. </v>
      </c>
    </row>
    <row r="25" spans="1:8" ht="11.25" customHeight="1">
      <c r="A25" s="191"/>
      <c r="B25" s="192"/>
      <c r="C25" s="175"/>
      <c r="D25" s="190"/>
      <c r="E25" s="188"/>
      <c r="F25" s="193"/>
      <c r="G25" s="189"/>
      <c r="H25" s="175"/>
    </row>
    <row r="26" spans="1:8" ht="11.25" customHeight="1">
      <c r="A26" s="191" t="s">
        <v>216</v>
      </c>
      <c r="B26" s="192">
        <v>26</v>
      </c>
      <c r="C26" s="175" t="str">
        <f>VLOOKUP(B26,'пр.взв.'!B1:H167,2,FALSE)</f>
        <v>ТУКО Дмитрий Дамирович</v>
      </c>
      <c r="D26" s="190" t="str">
        <f>VLOOKUP(B26,'пр.взв.'!B1:H167,3,FALSE)</f>
        <v>12.10.87, Мс</v>
      </c>
      <c r="E26" s="187" t="str">
        <f>VLOOKUP(B26,'пр.взв.'!B1:H167,4,FALSE)</f>
        <v>ПФО</v>
      </c>
      <c r="F26" s="193" t="str">
        <f>VLOOKUP(B26,'пр.взв.'!B1:H195,5,FALSE)</f>
        <v>Башкирское РО</v>
      </c>
      <c r="G26" s="189">
        <f>VLOOKUP(B26,'пр.взв.'!B1:H372,6,FALSE)</f>
        <v>0</v>
      </c>
      <c r="H26" s="175" t="str">
        <f>VLOOKUP(B26,'пр.взв.'!B1:H384,7,FALSE)</f>
        <v>Гимранов А.В.</v>
      </c>
    </row>
    <row r="27" spans="1:8" ht="11.25" customHeight="1">
      <c r="A27" s="191"/>
      <c r="B27" s="192"/>
      <c r="C27" s="175"/>
      <c r="D27" s="190"/>
      <c r="E27" s="188"/>
      <c r="F27" s="193"/>
      <c r="G27" s="189"/>
      <c r="H27" s="175"/>
    </row>
    <row r="28" spans="1:8" ht="11.25" customHeight="1">
      <c r="A28" s="191" t="s">
        <v>216</v>
      </c>
      <c r="B28" s="192">
        <v>24</v>
      </c>
      <c r="C28" s="175" t="str">
        <f>VLOOKUP(B28,'пр.взв.'!B6:H155,2,FALSE)</f>
        <v>ЧЕСЕБИЙ Абрек Аскербиевич</v>
      </c>
      <c r="D28" s="190" t="str">
        <f>VLOOKUP(B28,'пр.взв.'!B7:H155,3,FALSE)</f>
        <v>01.01.92, МС</v>
      </c>
      <c r="E28" s="187" t="str">
        <f>VLOOKUP(B28,'пр.взв.'!B1:H155,4,FALSE)</f>
        <v>ЮФО</v>
      </c>
      <c r="F28" s="193" t="str">
        <f>VLOOKUP(B28,'пр.взв.'!B7:H183,5,FALSE)</f>
        <v>Адыгейское РО</v>
      </c>
      <c r="G28" s="189">
        <f>VLOOKUP(B28,'пр.взв.'!B7:H360,6,FALSE)</f>
        <v>0</v>
      </c>
      <c r="H28" s="175">
        <f>VLOOKUP(B28,'пр.взв.'!B7:H372,7,FALSE)</f>
        <v>0</v>
      </c>
    </row>
    <row r="29" spans="1:8" ht="11.25" customHeight="1">
      <c r="A29" s="191"/>
      <c r="B29" s="192"/>
      <c r="C29" s="175"/>
      <c r="D29" s="190"/>
      <c r="E29" s="188"/>
      <c r="F29" s="193"/>
      <c r="G29" s="189"/>
      <c r="H29" s="175"/>
    </row>
    <row r="30" spans="1:8" ht="11.25" customHeight="1">
      <c r="A30" s="191" t="s">
        <v>217</v>
      </c>
      <c r="B30" s="192">
        <v>37</v>
      </c>
      <c r="C30" s="175" t="str">
        <f>VLOOKUP(B30,'пр.взв.'!B5:H139,2,FALSE)</f>
        <v>ОСИПОВ Дмитрий Васильевич</v>
      </c>
      <c r="D30" s="190" t="str">
        <f>VLOOKUP(B30,'пр.взв.'!B5:H139,3,FALSE)</f>
        <v>14.04.90, МС</v>
      </c>
      <c r="E30" s="187" t="str">
        <f>VLOOKUP(B30,'пр.взв.'!B7:H139,4,FALSE)</f>
        <v>ЦФО</v>
      </c>
      <c r="F30" s="193" t="str">
        <f>VLOOKUP(B30,'пр.взв.'!B5:H167,5,FALSE)</f>
        <v>Брянское РО</v>
      </c>
      <c r="G30" s="189">
        <f>VLOOKUP(B30,'пр.взв.'!B5:H344,6,FALSE)</f>
        <v>0</v>
      </c>
      <c r="H30" s="175" t="str">
        <f>VLOOKUP(B30,'пр.взв.'!B5:H356,7,FALSE)</f>
        <v>Зубов Р.П.</v>
      </c>
    </row>
    <row r="31" spans="1:8" ht="11.25" customHeight="1">
      <c r="A31" s="191"/>
      <c r="B31" s="192"/>
      <c r="C31" s="175"/>
      <c r="D31" s="190"/>
      <c r="E31" s="188"/>
      <c r="F31" s="193"/>
      <c r="G31" s="189"/>
      <c r="H31" s="175"/>
    </row>
    <row r="32" spans="1:8" ht="11.25" customHeight="1">
      <c r="A32" s="191" t="s">
        <v>217</v>
      </c>
      <c r="B32" s="192">
        <v>31</v>
      </c>
      <c r="C32" s="175" t="str">
        <f>VLOOKUP(B32,'пр.взв.'!B6:H151,2,FALSE)</f>
        <v>БЕЛОУСОВ Михаил Евгеньевич</v>
      </c>
      <c r="D32" s="190" t="str">
        <f>VLOOKUP(B32,'пр.взв.'!B6:H151,3,FALSE)</f>
        <v>07.03.89, МС</v>
      </c>
      <c r="E32" s="187" t="str">
        <f>VLOOKUP(B32,'пр.взв.'!B6:H151,4,FALSE)</f>
        <v>ПФО</v>
      </c>
      <c r="F32" s="193" t="str">
        <f>VLOOKUP(B32,'пр.взв.'!B6:H179,5,FALSE)</f>
        <v>Башкирское РО</v>
      </c>
      <c r="G32" s="189">
        <f>VLOOKUP(B32,'пр.взв.'!B6:H356,6,FALSE)</f>
        <v>0</v>
      </c>
      <c r="H32" s="175" t="str">
        <f>VLOOKUP(B32,'пр.взв.'!B6:H368,7,FALSE)</f>
        <v>Гимранов А.В.</v>
      </c>
    </row>
    <row r="33" spans="1:8" ht="11.25" customHeight="1">
      <c r="A33" s="191"/>
      <c r="B33" s="192"/>
      <c r="C33" s="175"/>
      <c r="D33" s="190"/>
      <c r="E33" s="188"/>
      <c r="F33" s="193"/>
      <c r="G33" s="189"/>
      <c r="H33" s="175"/>
    </row>
    <row r="34" spans="1:8" ht="11.25" customHeight="1">
      <c r="A34" s="191" t="s">
        <v>217</v>
      </c>
      <c r="B34" s="192">
        <v>38</v>
      </c>
      <c r="C34" s="175" t="str">
        <f>VLOOKUP(B34,'пр.взв.'!B5:H145,2,FALSE)</f>
        <v>ИСТОМИН Павел Николаевич</v>
      </c>
      <c r="D34" s="190" t="str">
        <f>VLOOKUP(B34,'пр.взв.'!B6:H145,3,FALSE)</f>
        <v>07.11.1983, КМС</v>
      </c>
      <c r="E34" s="187" t="str">
        <f>VLOOKUP(B34,'пр.взв.'!B6:H145,4,FALSE)</f>
        <v>СЗФО</v>
      </c>
      <c r="F34" s="193" t="str">
        <f>VLOOKUP(B34,'пр.взв.'!B6:H173,5,FALSE)</f>
        <v>Мурманское РО</v>
      </c>
      <c r="G34" s="189">
        <f>VLOOKUP(B34,'пр.взв.'!B7:H350,6,FALSE)</f>
        <v>0</v>
      </c>
      <c r="H34" s="175" t="str">
        <f>VLOOKUP(B34,'пр.взв.'!B6:H362,7,FALSE)</f>
        <v>Болоткин А.С.</v>
      </c>
    </row>
    <row r="35" spans="1:8" ht="11.25" customHeight="1">
      <c r="A35" s="191"/>
      <c r="B35" s="192"/>
      <c r="C35" s="175"/>
      <c r="D35" s="190"/>
      <c r="E35" s="188"/>
      <c r="F35" s="193"/>
      <c r="G35" s="189"/>
      <c r="H35" s="175"/>
    </row>
    <row r="36" spans="1:8" ht="11.25" customHeight="1">
      <c r="A36" s="191" t="s">
        <v>217</v>
      </c>
      <c r="B36" s="192">
        <v>36</v>
      </c>
      <c r="C36" s="175" t="str">
        <f>VLOOKUP(B36,'пр.взв.'!B4:H131,2,FALSE)</f>
        <v>КУРНОСОВ Максим Андреевич</v>
      </c>
      <c r="D36" s="190" t="str">
        <f>VLOOKUP(B36,'пр.взв.'!B6:H131,3,FALSE)</f>
        <v>10.09.1996, КМС</v>
      </c>
      <c r="E36" s="187" t="str">
        <f>VLOOKUP(B36,'пр.взв.'!B4:H131,4,FALSE)</f>
        <v>ПФО</v>
      </c>
      <c r="F36" s="193" t="str">
        <f>VLOOKUP(B36,'пр.взв.'!B4:H159,5,FALSE)</f>
        <v>Саратовское РО</v>
      </c>
      <c r="G36" s="189">
        <f>VLOOKUP(B36,'пр.взв.'!B4:H336,6,FALSE)</f>
        <v>0</v>
      </c>
      <c r="H36" s="175" t="str">
        <f>VLOOKUP(B36,'пр.взв.'!B4:H348,7,FALSE)</f>
        <v>Терехов А.В.</v>
      </c>
    </row>
    <row r="37" spans="1:8" ht="11.25" customHeight="1">
      <c r="A37" s="191"/>
      <c r="B37" s="192"/>
      <c r="C37" s="175"/>
      <c r="D37" s="190"/>
      <c r="E37" s="188"/>
      <c r="F37" s="193"/>
      <c r="G37" s="189"/>
      <c r="H37" s="175"/>
    </row>
    <row r="38" spans="1:8" ht="11.25" customHeight="1">
      <c r="A38" s="191" t="s">
        <v>218</v>
      </c>
      <c r="B38" s="192">
        <v>1</v>
      </c>
      <c r="C38" s="175" t="str">
        <f>VLOOKUP(B38,'пр.взв.'!B4:H135,2,FALSE)</f>
        <v>СЕРГЕЕВ Виталий Николаевич</v>
      </c>
      <c r="D38" s="190" t="str">
        <f>VLOOKUP(B38,'пр.взв.'!B5:H135,3,FALSE)</f>
        <v>03.01.1983, ЗМС</v>
      </c>
      <c r="E38" s="187" t="str">
        <f>VLOOKUP(B38,'пр.взв.'!B5:H135,4,FALSE)</f>
        <v>М</v>
      </c>
      <c r="F38" s="193" t="str">
        <f>VLOOKUP(B38,'пр.взв.'!B5:H163,5,FALSE)</f>
        <v>Московское РО</v>
      </c>
      <c r="G38" s="189">
        <f>VLOOKUP(B38,'пр.взв.'!B5:H340,6,FALSE)</f>
        <v>0</v>
      </c>
      <c r="H38" s="175" t="str">
        <f>VLOOKUP(B38,'пр.взв.'!B5:H352,7,FALSE)</f>
        <v>Щелкушкин А.А.</v>
      </c>
    </row>
    <row r="39" spans="1:8" ht="11.25" customHeight="1">
      <c r="A39" s="191"/>
      <c r="B39" s="192"/>
      <c r="C39" s="175"/>
      <c r="D39" s="190"/>
      <c r="E39" s="188"/>
      <c r="F39" s="193"/>
      <c r="G39" s="189"/>
      <c r="H39" s="175"/>
    </row>
    <row r="40" spans="1:8" ht="11.25" customHeight="1">
      <c r="A40" s="191" t="s">
        <v>218</v>
      </c>
      <c r="B40" s="192">
        <v>19</v>
      </c>
      <c r="C40" s="175" t="str">
        <f>VLOOKUP(B40,'пр.взв.'!B6:H147,2,FALSE)</f>
        <v>ОНЕГОВ Никита Александрович</v>
      </c>
      <c r="D40" s="190" t="str">
        <f>VLOOKUP(B40,'пр.взв.'!B6:H147,3,FALSE)</f>
        <v>06.03.88, МС</v>
      </c>
      <c r="E40" s="187" t="str">
        <f>VLOOKUP(B40,'пр.взв.'!B6:H147,4,FALSE)</f>
        <v>ЦФО</v>
      </c>
      <c r="F40" s="193" t="str">
        <f>VLOOKUP(B40,'пр.взв.'!B6:H175,5,FALSE)</f>
        <v>Владимирское РО</v>
      </c>
      <c r="G40" s="189">
        <f>VLOOKUP(B40,'пр.взв.'!B6:H352,6,FALSE)</f>
        <v>0</v>
      </c>
      <c r="H40" s="175" t="str">
        <f>VLOOKUP(B40,'пр.взв.'!B6:H364,7,FALSE)</f>
        <v>Анисимов А.В.</v>
      </c>
    </row>
    <row r="41" spans="1:8" ht="11.25" customHeight="1">
      <c r="A41" s="191"/>
      <c r="B41" s="192"/>
      <c r="C41" s="175"/>
      <c r="D41" s="190"/>
      <c r="E41" s="188"/>
      <c r="F41" s="193"/>
      <c r="G41" s="189"/>
      <c r="H41" s="175"/>
    </row>
    <row r="42" spans="1:8" ht="11.25" customHeight="1">
      <c r="A42" s="191" t="s">
        <v>218</v>
      </c>
      <c r="B42" s="192">
        <v>23</v>
      </c>
      <c r="C42" s="175" t="str">
        <f>VLOOKUP(B42,'пр.взв.'!B3:H125,2,FALSE)</f>
        <v>ЕЛИСЕЕВ Дмитрий Игоревич</v>
      </c>
      <c r="D42" s="190" t="str">
        <f>VLOOKUP(B42,'пр.взв.'!B5:H125,3,FALSE)</f>
        <v>01.01.1991, КМС</v>
      </c>
      <c r="E42" s="187" t="str">
        <f>VLOOKUP(B42,'пр.взв.'!B5:H125,4,FALSE)</f>
        <v>ЦФО</v>
      </c>
      <c r="F42" s="193" t="str">
        <f>VLOOKUP(B42,'пр.взв.'!B4:H153,5,FALSE)</f>
        <v>Калужское РО</v>
      </c>
      <c r="G42" s="189">
        <f>VLOOKUP(B42,'пр.взв.'!B4:H330,6,FALSE)</f>
        <v>0</v>
      </c>
      <c r="H42" s="175" t="str">
        <f>VLOOKUP(B42,'пр.взв.'!B4:H342,7,FALSE)</f>
        <v>Качалов М.П.</v>
      </c>
    </row>
    <row r="43" spans="1:8" ht="11.25" customHeight="1">
      <c r="A43" s="191"/>
      <c r="B43" s="192"/>
      <c r="C43" s="175"/>
      <c r="D43" s="190"/>
      <c r="E43" s="188"/>
      <c r="F43" s="193"/>
      <c r="G43" s="189"/>
      <c r="H43" s="175"/>
    </row>
    <row r="44" spans="1:8" ht="11.25" customHeight="1">
      <c r="A44" s="191" t="s">
        <v>218</v>
      </c>
      <c r="B44" s="192">
        <v>34</v>
      </c>
      <c r="C44" s="175" t="str">
        <f>VLOOKUP(B44,'пр.взв.'!B4:H133,2,FALSE)</f>
        <v>МАМИЕВ Аловсет Захи оглы</v>
      </c>
      <c r="D44" s="190" t="str">
        <f>VLOOKUP(B44,'пр.взв.'!B4:H133,3,FALSE)</f>
        <v>01.01.91, МС</v>
      </c>
      <c r="E44" s="187" t="str">
        <f>VLOOKUP(B44,'пр.взв.'!B4:H133,4,FALSE)</f>
        <v>ЦФО</v>
      </c>
      <c r="F44" s="193" t="str">
        <f>VLOOKUP(B44,'пр.взв.'!B4:H161,5,FALSE)</f>
        <v>Калужское РО</v>
      </c>
      <c r="G44" s="189">
        <f>VLOOKUP(B44,'пр.взв.'!B4:H338,6,FALSE)</f>
        <v>0</v>
      </c>
      <c r="H44" s="175" t="str">
        <f>VLOOKUP(B44,'пр.взв.'!B4:H350,7,FALSE)</f>
        <v>Качалов М.П.</v>
      </c>
    </row>
    <row r="45" spans="1:8" ht="11.25" customHeight="1">
      <c r="A45" s="191"/>
      <c r="B45" s="192"/>
      <c r="C45" s="175"/>
      <c r="D45" s="190"/>
      <c r="E45" s="188"/>
      <c r="F45" s="193"/>
      <c r="G45" s="189"/>
      <c r="H45" s="175"/>
    </row>
    <row r="46" spans="1:8" ht="11.25" customHeight="1">
      <c r="A46" s="191" t="s">
        <v>218</v>
      </c>
      <c r="B46" s="192">
        <v>16</v>
      </c>
      <c r="C46" s="175" t="str">
        <f>VLOOKUP(B46,'пр.взв.'!B6:H153,2,FALSE)</f>
        <v>ВЕНГЕРКО Павел Олегович</v>
      </c>
      <c r="D46" s="190" t="str">
        <f>VLOOKUP(B46,'пр.взв.'!B6:H153,3,FALSE)</f>
        <v>04.03.90,  КМС</v>
      </c>
      <c r="E46" s="187" t="str">
        <f>VLOOKUP(B46,'пр.взв.'!B6:H153,4,FALSE)</f>
        <v>ПФО</v>
      </c>
      <c r="F46" s="193" t="str">
        <f>VLOOKUP(B46,'пр.взв.'!B6:H181,5,FALSE)</f>
        <v>Оренбургское РО</v>
      </c>
      <c r="G46" s="189">
        <f>VLOOKUP(B46,'пр.взв.'!B6:H358,6,FALSE)</f>
        <v>0</v>
      </c>
      <c r="H46" s="175" t="str">
        <f>VLOOKUP(B46,'пр.взв.'!B6:H370,7,FALSE)</f>
        <v>Мамонтов А.В.</v>
      </c>
    </row>
    <row r="47" spans="1:8" ht="11.25" customHeight="1">
      <c r="A47" s="191"/>
      <c r="B47" s="192"/>
      <c r="C47" s="175"/>
      <c r="D47" s="190"/>
      <c r="E47" s="188"/>
      <c r="F47" s="193"/>
      <c r="G47" s="189"/>
      <c r="H47" s="175"/>
    </row>
    <row r="48" spans="1:8" ht="11.25" customHeight="1">
      <c r="A48" s="191" t="s">
        <v>218</v>
      </c>
      <c r="B48" s="192">
        <v>20</v>
      </c>
      <c r="C48" s="175" t="str">
        <f>VLOOKUP(B48,'пр.взв.'!B1:H97,2,FALSE)</f>
        <v>КАЛАЧЁВ Дмитрий Валерьевич</v>
      </c>
      <c r="D48" s="190" t="str">
        <f>VLOOKUP(B48,'пр.взв.'!B1:H97,3,FALSE)</f>
        <v>21.01.1990, КМС</v>
      </c>
      <c r="E48" s="187" t="str">
        <f>VLOOKUP(B48,'пр.взв.'!B1:H97,4,FALSE)</f>
        <v>ПФО</v>
      </c>
      <c r="F48" s="193" t="str">
        <f>VLOOKUP(B48,'пр.взв.'!B1:H125,5,FALSE)</f>
        <v>Нижегородское РО</v>
      </c>
      <c r="G48" s="189">
        <f>VLOOKUP(B48,'пр.взв.'!B1:H302,6,FALSE)</f>
        <v>0</v>
      </c>
      <c r="H48" s="175" t="str">
        <f>VLOOKUP(B48,'пр.взв.'!B1:H314,7,FALSE)</f>
        <v>Горин А.А.</v>
      </c>
    </row>
    <row r="49" spans="1:8" ht="11.25" customHeight="1">
      <c r="A49" s="191"/>
      <c r="B49" s="192"/>
      <c r="C49" s="175"/>
      <c r="D49" s="190"/>
      <c r="E49" s="188"/>
      <c r="F49" s="193"/>
      <c r="G49" s="189"/>
      <c r="H49" s="175"/>
    </row>
    <row r="50" spans="1:8" ht="11.25" customHeight="1">
      <c r="A50" s="191" t="s">
        <v>219</v>
      </c>
      <c r="B50" s="192">
        <v>17</v>
      </c>
      <c r="C50" s="175" t="str">
        <f>VLOOKUP(B50,'пр.взв.'!B4:H91,2,FALSE)</f>
        <v>ЗЕКЕРАЕВ Руслан Ильчинович</v>
      </c>
      <c r="D50" s="190" t="str">
        <f>VLOOKUP(B50,'пр.взв.'!B6:H91,3,FALSE)</f>
        <v>21.08.1995, КМС</v>
      </c>
      <c r="E50" s="187" t="str">
        <f>VLOOKUP(B50,'пр.взв.'!B6:H91,4,FALSE)</f>
        <v>УФО</v>
      </c>
      <c r="F50" s="193" t="str">
        <f>VLOOKUP(B50,'пр.взв.'!B6:H119,5,FALSE)</f>
        <v>Курганское РО</v>
      </c>
      <c r="G50" s="189">
        <f>VLOOKUP(B50,'пр.взв.'!B6:H296,6,FALSE)</f>
        <v>0</v>
      </c>
      <c r="H50" s="175" t="str">
        <f>VLOOKUP(B50,'пр.взв.'!B6:H308,7,FALSE)</f>
        <v>Степановских В.В.</v>
      </c>
    </row>
    <row r="51" spans="1:8" ht="11.25" customHeight="1">
      <c r="A51" s="191"/>
      <c r="B51" s="192"/>
      <c r="C51" s="175"/>
      <c r="D51" s="190"/>
      <c r="E51" s="188"/>
      <c r="F51" s="193"/>
      <c r="G51" s="189"/>
      <c r="H51" s="175"/>
    </row>
    <row r="52" spans="1:8" ht="11.25" customHeight="1">
      <c r="A52" s="191" t="s">
        <v>219</v>
      </c>
      <c r="B52" s="192">
        <v>25</v>
      </c>
      <c r="C52" s="175" t="str">
        <f>VLOOKUP(B52,'пр.взв.'!B4:H127,2,FALSE)</f>
        <v>КУТЛЮК Алгияр Бакытжанович</v>
      </c>
      <c r="D52" s="190" t="str">
        <f>VLOOKUP(B52,'пр.взв.'!B4:H127,3,FALSE)</f>
        <v>01.01.94, КМС</v>
      </c>
      <c r="E52" s="187" t="str">
        <f>VLOOKUP(B52,'пр.взв.'!B4:H127,4,FALSE)</f>
        <v>ПФО</v>
      </c>
      <c r="F52" s="193" t="str">
        <f>VLOOKUP(B52,'пр.взв.'!B4:H155,5,FALSE)</f>
        <v>Самарское РО</v>
      </c>
      <c r="G52" s="189">
        <f>VLOOKUP(B52,'пр.взв.'!B4:H332,6,FALSE)</f>
        <v>0</v>
      </c>
      <c r="H52" s="175" t="str">
        <f>VLOOKUP(B52,'пр.взв.'!B4:H344,7,FALSE)</f>
        <v>Богданов О.В.</v>
      </c>
    </row>
    <row r="53" spans="1:8" ht="11.25" customHeight="1">
      <c r="A53" s="191"/>
      <c r="B53" s="192"/>
      <c r="C53" s="175"/>
      <c r="D53" s="190"/>
      <c r="E53" s="188"/>
      <c r="F53" s="193"/>
      <c r="G53" s="189"/>
      <c r="H53" s="175"/>
    </row>
    <row r="54" spans="1:8" ht="11.25" customHeight="1">
      <c r="A54" s="191" t="s">
        <v>219</v>
      </c>
      <c r="B54" s="192">
        <v>13</v>
      </c>
      <c r="C54" s="175" t="str">
        <f>VLOOKUP(B54,'пр.взв.'!B2:H113,2,FALSE)</f>
        <v>КАБАРТАЙ Мухамед Джаухар Хазем</v>
      </c>
      <c r="D54" s="190" t="str">
        <f>VLOOKUP(B54,'пр.взв.'!B2:H113,3,FALSE)</f>
        <v>08.03.1995, МС</v>
      </c>
      <c r="E54" s="187" t="str">
        <f>VLOOKUP(B54,'пр.взв.'!B2:H113,4,FALSE)</f>
        <v>ЮФО</v>
      </c>
      <c r="F54" s="193" t="str">
        <f>VLOOKUP(B54,'пр.взв.'!B2:H141,5,FALSE)</f>
        <v>Адыгейское РО</v>
      </c>
      <c r="G54" s="189">
        <f>VLOOKUP(B54,'пр.взв.'!B2:H318,6,FALSE)</f>
        <v>0</v>
      </c>
      <c r="H54" s="175" t="str">
        <f>VLOOKUP(B54,'пр.взв.'!B2:H330,7,FALSE)</f>
        <v>Халанов З.М.</v>
      </c>
    </row>
    <row r="55" spans="1:8" ht="11.25" customHeight="1">
      <c r="A55" s="191"/>
      <c r="B55" s="192"/>
      <c r="C55" s="175"/>
      <c r="D55" s="190"/>
      <c r="E55" s="188"/>
      <c r="F55" s="193"/>
      <c r="G55" s="189"/>
      <c r="H55" s="175"/>
    </row>
    <row r="56" spans="1:8" ht="11.25" customHeight="1">
      <c r="A56" s="191" t="s">
        <v>219</v>
      </c>
      <c r="B56" s="192">
        <v>3</v>
      </c>
      <c r="C56" s="175" t="str">
        <f>VLOOKUP(B56,'пр.взв.'!B5:H137,2,FALSE)</f>
        <v>ТАРХАНОВ Александр Алексеевич</v>
      </c>
      <c r="D56" s="190" t="str">
        <f>VLOOKUP(B56,'пр.взв.'!B5:H137,3,FALSE)</f>
        <v>12.06.1986, МС</v>
      </c>
      <c r="E56" s="187" t="str">
        <f>VLOOKUP(B56,'пр.взв.'!B5:H137,4,FALSE)</f>
        <v>СФО</v>
      </c>
      <c r="F56" s="193" t="str">
        <f>VLOOKUP(B56,'пр.взв.'!B5:H165,5,FALSE)</f>
        <v>Иркутское РО</v>
      </c>
      <c r="G56" s="189">
        <f>VLOOKUP(B56,'пр.взв.'!B5:H342,6,FALSE)</f>
        <v>0</v>
      </c>
      <c r="H56" s="175" t="str">
        <f>VLOOKUP(B56,'пр.взв.'!B5:H354,7,FALSE)</f>
        <v>Тарханов А.А.</v>
      </c>
    </row>
    <row r="57" spans="1:8" ht="11.25" customHeight="1">
      <c r="A57" s="191"/>
      <c r="B57" s="192"/>
      <c r="C57" s="175"/>
      <c r="D57" s="190"/>
      <c r="E57" s="188"/>
      <c r="F57" s="193"/>
      <c r="G57" s="189"/>
      <c r="H57" s="175"/>
    </row>
    <row r="58" spans="1:8" ht="11.25" customHeight="1">
      <c r="A58" s="191" t="s">
        <v>219</v>
      </c>
      <c r="B58" s="192">
        <v>43</v>
      </c>
      <c r="C58" s="175" t="str">
        <f>VLOOKUP(B58,'пр.взв.'!B2:H111,2,FALSE)</f>
        <v>БОРТНИКОВ Сергей Васильевич</v>
      </c>
      <c r="D58" s="190" t="str">
        <f>VLOOKUP(B58,'пр.взв.'!B2:H111,3,FALSE)</f>
        <v>26.08.90, мс</v>
      </c>
      <c r="E58" s="187" t="str">
        <f>VLOOKUP(B58,'пр.взв.'!B2:H111,4,FALSE)</f>
        <v>ДВФО</v>
      </c>
      <c r="F58" s="193" t="str">
        <f>VLOOKUP(B58,'пр.взв.'!B2:H139,5,FALSE)</f>
        <v>Приморское РО</v>
      </c>
      <c r="G58" s="189">
        <f>VLOOKUP(B58,'пр.взв.'!B2:H316,6,FALSE)</f>
        <v>0</v>
      </c>
      <c r="H58" s="175" t="str">
        <f>VLOOKUP(B58,'пр.взв.'!B2:H328,7,FALSE)</f>
        <v>Иванов АН</v>
      </c>
    </row>
    <row r="59" spans="1:8" ht="11.25" customHeight="1">
      <c r="A59" s="191"/>
      <c r="B59" s="192"/>
      <c r="C59" s="175"/>
      <c r="D59" s="190"/>
      <c r="E59" s="188"/>
      <c r="F59" s="193"/>
      <c r="G59" s="189"/>
      <c r="H59" s="175"/>
    </row>
    <row r="60" spans="1:8" ht="11.25" customHeight="1">
      <c r="A60" s="191" t="s">
        <v>219</v>
      </c>
      <c r="B60" s="192">
        <v>15</v>
      </c>
      <c r="C60" s="175" t="str">
        <f>VLOOKUP(B60,'пр.взв.'!B1:H105,2,FALSE)</f>
        <v>ЯВОРСКИЙ Павел Андреевич</v>
      </c>
      <c r="D60" s="190" t="str">
        <f>VLOOKUP(B60,'пр.взв.'!B2:H105,3,FALSE)</f>
        <v>17.01.1988, МС</v>
      </c>
      <c r="E60" s="187" t="str">
        <f>VLOOKUP(B60,'пр.взв.'!B2:H105,4,FALSE)</f>
        <v>СЗФО</v>
      </c>
      <c r="F60" s="193" t="str">
        <f>VLOOKUP(B60,'пр.взв.'!B2:H133,5,FALSE)</f>
        <v>Мурманское РО</v>
      </c>
      <c r="G60" s="189">
        <f>VLOOKUP(B60,'пр.взв.'!B2:H310,6,FALSE)</f>
        <v>0</v>
      </c>
      <c r="H60" s="175" t="str">
        <f>VLOOKUP(B60,'пр.взв.'!B2:H322,7,FALSE)</f>
        <v>Болоткин А.С.</v>
      </c>
    </row>
    <row r="61" spans="1:8" ht="11.25" customHeight="1">
      <c r="A61" s="191"/>
      <c r="B61" s="192"/>
      <c r="C61" s="175"/>
      <c r="D61" s="190"/>
      <c r="E61" s="188"/>
      <c r="F61" s="193"/>
      <c r="G61" s="189"/>
      <c r="H61" s="175"/>
    </row>
    <row r="62" spans="1:8" ht="12.75" customHeight="1">
      <c r="A62" s="191" t="s">
        <v>219</v>
      </c>
      <c r="B62" s="192">
        <v>18</v>
      </c>
      <c r="C62" s="175" t="str">
        <f>VLOOKUP(B62,'пр.взв.'!B1:H101,2,FALSE)</f>
        <v>БОНДАРЕВ Александр Витальевич</v>
      </c>
      <c r="D62" s="190" t="str">
        <f>VLOOKUP(B62,'пр.взв.'!B1:H101,3,FALSE)</f>
        <v>01.01.90, МСМК</v>
      </c>
      <c r="E62" s="187" t="str">
        <f>VLOOKUP(B62,'пр.взв.'!B1:H101,4,FALSE)</f>
        <v>ПФО</v>
      </c>
      <c r="F62" s="193" t="str">
        <f>VLOOKUP(B62,'пр.взв.'!B1:H129,5,FALSE)</f>
        <v>Чувашское РО</v>
      </c>
      <c r="G62" s="189">
        <f>VLOOKUP(B62,'пр.взв.'!B1:H306,6,FALSE)</f>
        <v>0</v>
      </c>
      <c r="H62" s="175" t="str">
        <f>VLOOKUP(B62,'пр.взв.'!B1:H318,7,FALSE)</f>
        <v>Нестеров Е.Э.</v>
      </c>
    </row>
    <row r="63" spans="1:8" ht="12.75" customHeight="1">
      <c r="A63" s="191"/>
      <c r="B63" s="192"/>
      <c r="C63" s="175"/>
      <c r="D63" s="190"/>
      <c r="E63" s="188"/>
      <c r="F63" s="193"/>
      <c r="G63" s="189"/>
      <c r="H63" s="175"/>
    </row>
    <row r="64" spans="1:8" ht="12.75" customHeight="1">
      <c r="A64" s="191" t="s">
        <v>219</v>
      </c>
      <c r="B64" s="192">
        <v>8</v>
      </c>
      <c r="C64" s="175" t="str">
        <f>VLOOKUP(B64,'пр.взв.'!B2:H107,2,FALSE)</f>
        <v>НАСИРОВ Руслан Магомедшерифович</v>
      </c>
      <c r="D64" s="190" t="str">
        <f>VLOOKUP(B64,'пр.взв.'!B2:H107,3,FALSE)</f>
        <v>01.01.84, КМС</v>
      </c>
      <c r="E64" s="187" t="str">
        <f>VLOOKUP(B64,'пр.взв.'!B2:H107,4,FALSE)</f>
        <v>ЦФО</v>
      </c>
      <c r="F64" s="193" t="str">
        <f>VLOOKUP(B64,'пр.взв.'!B2:H135,5,FALSE)</f>
        <v>Липецкое РО</v>
      </c>
      <c r="G64" s="189">
        <f>VLOOKUP(B64,'пр.взв.'!B2:H312,6,FALSE)</f>
        <v>0</v>
      </c>
      <c r="H64" s="175" t="str">
        <f>VLOOKUP(B64,'пр.взв.'!B2:H324,7,FALSE)</f>
        <v>Тарасов М.П.</v>
      </c>
    </row>
    <row r="65" spans="1:8" ht="12.75" customHeight="1">
      <c r="A65" s="191"/>
      <c r="B65" s="192"/>
      <c r="C65" s="175"/>
      <c r="D65" s="190"/>
      <c r="E65" s="188"/>
      <c r="F65" s="193"/>
      <c r="G65" s="189"/>
      <c r="H65" s="175"/>
    </row>
    <row r="66" spans="1:8" ht="11.25" customHeight="1">
      <c r="A66" s="191" t="s">
        <v>219</v>
      </c>
      <c r="B66" s="192">
        <v>10</v>
      </c>
      <c r="C66" s="175" t="str">
        <f>VLOOKUP(B66,'пр.взв.'!B1:H103,2,FALSE)</f>
        <v>БАЦЕНКОВ Антон Андреевич</v>
      </c>
      <c r="D66" s="190" t="str">
        <f>VLOOKUP(B66,'пр.взв.'!B1:H103,3,FALSE)</f>
        <v>23.11.1987 КМС</v>
      </c>
      <c r="E66" s="187" t="str">
        <f>VLOOKUP(B66,'пр.взв.'!B1:H103,4,FALSE)</f>
        <v>ЦФО</v>
      </c>
      <c r="F66" s="193" t="str">
        <f>VLOOKUP(B66,'пр.взв.'!B1:H131,5,FALSE)</f>
        <v>Белгородское РО</v>
      </c>
      <c r="G66" s="189">
        <f>VLOOKUP(B66,'пр.взв.'!B1:H308,6,FALSE)</f>
        <v>0</v>
      </c>
      <c r="H66" s="175" t="str">
        <f>VLOOKUP(B66,'пр.взв.'!B1:H320,7,FALSE)</f>
        <v>Юрьев Д.А.</v>
      </c>
    </row>
    <row r="67" spans="1:8" ht="11.25" customHeight="1">
      <c r="A67" s="191"/>
      <c r="B67" s="192"/>
      <c r="C67" s="175"/>
      <c r="D67" s="190"/>
      <c r="E67" s="188"/>
      <c r="F67" s="193"/>
      <c r="G67" s="189"/>
      <c r="H67" s="175"/>
    </row>
    <row r="68" spans="1:8" ht="11.25" customHeight="1">
      <c r="A68" s="191" t="s">
        <v>219</v>
      </c>
      <c r="B68" s="192">
        <v>14</v>
      </c>
      <c r="C68" s="175" t="str">
        <f>VLOOKUP(B68,'пр.взв.'!B3:H117,2,FALSE)</f>
        <v>КОННОВ Мурад Зулимбекович</v>
      </c>
      <c r="D68" s="190" t="str">
        <f>VLOOKUP(B68,'пр.взв.'!B3:H117,3,FALSE)</f>
        <v>30.05.84, МС</v>
      </c>
      <c r="E68" s="187" t="str">
        <f>VLOOKUP(B68,'пр.взв.'!B3:H117,4,FALSE)</f>
        <v>СКФО</v>
      </c>
      <c r="F68" s="193" t="str">
        <f>VLOOKUP(B68,'пр.взв.'!B3:H145,5,FALSE)</f>
        <v>Ставропольское РО</v>
      </c>
      <c r="G68" s="189">
        <f>VLOOKUP(B68,'пр.взв.'!B3:H322,6,FALSE)</f>
        <v>0</v>
      </c>
      <c r="H68" s="175" t="str">
        <f>VLOOKUP(B68,'пр.взв.'!B3:H334,7,FALSE)</f>
        <v>Чайка А.В.</v>
      </c>
    </row>
    <row r="69" spans="1:8" ht="11.25" customHeight="1">
      <c r="A69" s="191"/>
      <c r="B69" s="192"/>
      <c r="C69" s="175"/>
      <c r="D69" s="190"/>
      <c r="E69" s="188"/>
      <c r="F69" s="193"/>
      <c r="G69" s="189"/>
      <c r="H69" s="175"/>
    </row>
    <row r="70" spans="1:8" ht="11.25" customHeight="1">
      <c r="A70" s="191" t="s">
        <v>219</v>
      </c>
      <c r="B70" s="192">
        <v>12</v>
      </c>
      <c r="C70" s="175" t="str">
        <f>VLOOKUP(B70,'пр.взв.'!B7:H159,2,FALSE)</f>
        <v>КУЛЬМЯЕВ Николай Васильевич</v>
      </c>
      <c r="D70" s="190" t="str">
        <f>VLOOKUP(B70,'пр.взв.'!B7:H159,3,FALSE)</f>
        <v>01.01.86, МС</v>
      </c>
      <c r="E70" s="187" t="str">
        <f>VLOOKUP(B70,'пр.взв.'!B7:H159,4,FALSE)</f>
        <v>ПФО</v>
      </c>
      <c r="F70" s="193" t="str">
        <f>VLOOKUP(B70,'пр.взв.'!B7:H187,5,FALSE)</f>
        <v>Мордовское РО</v>
      </c>
      <c r="G70" s="189">
        <f>VLOOKUP(B70,'пр.взв.'!B7:H364,6,FALSE)</f>
        <v>0</v>
      </c>
      <c r="H70" s="175" t="str">
        <f>VLOOKUP(B70,'пр.взв.'!B7:H376,7,FALSE)</f>
        <v>Зинченко Л.Ю.</v>
      </c>
    </row>
    <row r="71" spans="1:8" ht="11.25" customHeight="1">
      <c r="A71" s="191"/>
      <c r="B71" s="192"/>
      <c r="C71" s="175"/>
      <c r="D71" s="190"/>
      <c r="E71" s="188"/>
      <c r="F71" s="193"/>
      <c r="G71" s="189"/>
      <c r="H71" s="175"/>
    </row>
    <row r="72" spans="1:8" ht="11.25" customHeight="1">
      <c r="A72" s="191" t="s">
        <v>219</v>
      </c>
      <c r="B72" s="192">
        <v>40</v>
      </c>
      <c r="C72" s="175" t="str">
        <f>VLOOKUP(B72,'пр.взв.'!B4:H129,2,FALSE)</f>
        <v>МАКЕЕВ Константин Сергеевич</v>
      </c>
      <c r="D72" s="190" t="str">
        <f>VLOOKUP(B72,'пр.взв.'!B4:H129,3,FALSE)</f>
        <v>06.01.1991, КМС</v>
      </c>
      <c r="E72" s="187" t="str">
        <f>VLOOKUP(B72,'пр.взв.'!B4:H129,4,FALSE)</f>
        <v>УФО</v>
      </c>
      <c r="F72" s="193" t="str">
        <f>VLOOKUP(B72,'пр.взв.'!B4:H157,5,FALSE)</f>
        <v>Курганское РО</v>
      </c>
      <c r="G72" s="189">
        <f>VLOOKUP(B72,'пр.взв.'!B4:H334,6,FALSE)</f>
        <v>0</v>
      </c>
      <c r="H72" s="175" t="str">
        <f>VLOOKUP(B72,'пр.взв.'!B4:H346,7,FALSE)</f>
        <v>Степановских В.В.</v>
      </c>
    </row>
    <row r="73" spans="1:8" ht="11.25" customHeight="1">
      <c r="A73" s="191"/>
      <c r="B73" s="192"/>
      <c r="C73" s="175"/>
      <c r="D73" s="190"/>
      <c r="E73" s="188"/>
      <c r="F73" s="193"/>
      <c r="G73" s="189"/>
      <c r="H73" s="175"/>
    </row>
    <row r="74" spans="1:8" ht="11.25" customHeight="1">
      <c r="A74" s="191" t="s">
        <v>220</v>
      </c>
      <c r="B74" s="192">
        <v>32</v>
      </c>
      <c r="C74" s="175" t="str">
        <f>VLOOKUP(B74,'пр.взв.'!B7:H165,2,FALSE)</f>
        <v>НОВРУЗОВ Шаббаз Яшар оглы</v>
      </c>
      <c r="D74" s="190" t="str">
        <f>VLOOKUP(B74,'пр.взв.'!B1:H165,3,FALSE)</f>
        <v>01.01.90, КМС</v>
      </c>
      <c r="E74" s="187" t="str">
        <f>VLOOKUP(B74,'пр.взв.'!B1:H165,4,FALSE)</f>
        <v>ПФО</v>
      </c>
      <c r="F74" s="193" t="str">
        <f>VLOOKUP(B74,'пр.взв.'!B9:H193,5,FALSE)</f>
        <v>Самарское РО</v>
      </c>
      <c r="G74" s="189">
        <f>VLOOKUP(B74,'пр.взв.'!B1:H370,6,FALSE)</f>
        <v>0</v>
      </c>
      <c r="H74" s="175" t="str">
        <f>VLOOKUP(B74,'пр.взв.'!B1:H382,7,FALSE)</f>
        <v>Богданов О.В.</v>
      </c>
    </row>
    <row r="75" spans="1:8" ht="11.25" customHeight="1">
      <c r="A75" s="191"/>
      <c r="B75" s="192"/>
      <c r="C75" s="175"/>
      <c r="D75" s="190"/>
      <c r="E75" s="188"/>
      <c r="F75" s="193"/>
      <c r="G75" s="189"/>
      <c r="H75" s="175"/>
    </row>
    <row r="76" spans="1:8" ht="11.25" customHeight="1">
      <c r="A76" s="191" t="s">
        <v>220</v>
      </c>
      <c r="B76" s="192">
        <v>33</v>
      </c>
      <c r="C76" s="175" t="str">
        <f>VLOOKUP(B76,'пр.взв.'!B3:H121,2,FALSE)</f>
        <v>ЮШКОВ Владлен Сергеевич</v>
      </c>
      <c r="D76" s="190" t="str">
        <f>VLOOKUP(B76,'пр.взв.'!B3:H121,3,FALSE)</f>
        <v>04.05.93, КМС</v>
      </c>
      <c r="E76" s="187" t="str">
        <f>VLOOKUP(B76,'пр.взв.'!B3:H121,4,FALSE)</f>
        <v>СКФО</v>
      </c>
      <c r="F76" s="193" t="str">
        <f>VLOOKUP(B76,'пр.взв.'!B3:H149,5,FALSE)</f>
        <v>Ставропольское РО</v>
      </c>
      <c r="G76" s="189">
        <f>VLOOKUP(B76,'пр.взв.'!B3:H326,6,FALSE)</f>
        <v>0</v>
      </c>
      <c r="H76" s="175" t="str">
        <f>VLOOKUP(B76,'пр.взв.'!B3:H338,7,FALSE)</f>
        <v>Чайка А.В.</v>
      </c>
    </row>
    <row r="77" spans="1:8" ht="11.25" customHeight="1">
      <c r="A77" s="191"/>
      <c r="B77" s="192"/>
      <c r="C77" s="175"/>
      <c r="D77" s="190"/>
      <c r="E77" s="188"/>
      <c r="F77" s="193"/>
      <c r="G77" s="189"/>
      <c r="H77" s="175"/>
    </row>
    <row r="78" spans="1:8" ht="11.25" customHeight="1">
      <c r="A78" s="191" t="s">
        <v>220</v>
      </c>
      <c r="B78" s="192">
        <v>9</v>
      </c>
      <c r="C78" s="175" t="str">
        <f>VLOOKUP(B78,'пр.взв.'!B2:H115,2,FALSE)</f>
        <v>РЯБЦЕВ Иван Павлович</v>
      </c>
      <c r="D78" s="190" t="str">
        <f>VLOOKUP(B78,'пр.взв.'!B3:H115,3,FALSE)</f>
        <v>17.09.1994, КМС</v>
      </c>
      <c r="E78" s="187" t="str">
        <f>VLOOKUP(B78,'пр.взв.'!B3:H115,4,FALSE)</f>
        <v>ЦФО</v>
      </c>
      <c r="F78" s="193" t="str">
        <f>VLOOKUP(B78,'пр.взв.'!B3:H143,5,FALSE)</f>
        <v>Воронежское РО</v>
      </c>
      <c r="G78" s="189">
        <f>VLOOKUP(B78,'пр.взв.'!B3:H320,6,FALSE)</f>
        <v>0</v>
      </c>
      <c r="H78" s="175" t="str">
        <f>VLOOKUP(B78,'пр.взв.'!B3:H332,7,FALSE)</f>
        <v>Карпов А.А.</v>
      </c>
    </row>
    <row r="79" spans="1:8" ht="11.25" customHeight="1">
      <c r="A79" s="191"/>
      <c r="B79" s="192"/>
      <c r="C79" s="175"/>
      <c r="D79" s="190"/>
      <c r="E79" s="188"/>
      <c r="F79" s="193"/>
      <c r="G79" s="189"/>
      <c r="H79" s="175"/>
    </row>
    <row r="80" spans="1:8" ht="11.25" customHeight="1">
      <c r="A80" s="191" t="s">
        <v>220</v>
      </c>
      <c r="B80" s="192">
        <v>5</v>
      </c>
      <c r="C80" s="175" t="str">
        <f>VLOOKUP(B80,'пр.взв.'!B3:H119,2,FALSE)</f>
        <v>ПЛАКСИН Александр Сергеевич</v>
      </c>
      <c r="D80" s="190" t="str">
        <f>VLOOKUP(B80,'пр.взв.'!B3:H119,3,FALSE)</f>
        <v>01.01.85, КМС</v>
      </c>
      <c r="E80" s="187" t="str">
        <f>VLOOKUP(B80,'пр.взв.'!B3:H119,4,FALSE)</f>
        <v>ЦФО</v>
      </c>
      <c r="F80" s="193" t="str">
        <f>VLOOKUP(B80,'пр.взв.'!B3:H147,5,FALSE)</f>
        <v>Липецкое РО</v>
      </c>
      <c r="G80" s="189">
        <f>VLOOKUP(B80,'пр.взв.'!B3:H324,6,FALSE)</f>
        <v>0</v>
      </c>
      <c r="H80" s="175" t="str">
        <f>VLOOKUP(B80,'пр.взв.'!B3:H336,7,FALSE)</f>
        <v>Тарасов М.П.</v>
      </c>
    </row>
    <row r="81" spans="1:8" ht="11.25" customHeight="1">
      <c r="A81" s="191"/>
      <c r="B81" s="192"/>
      <c r="C81" s="175"/>
      <c r="D81" s="190"/>
      <c r="E81" s="188"/>
      <c r="F81" s="193"/>
      <c r="G81" s="189"/>
      <c r="H81" s="175"/>
    </row>
    <row r="82" spans="1:8" ht="11.25" customHeight="1">
      <c r="A82" s="191" t="s">
        <v>220</v>
      </c>
      <c r="B82" s="192">
        <v>35</v>
      </c>
      <c r="C82" s="175" t="str">
        <f>VLOOKUP(B82,'пр.взв.'!B2:H109,2,FALSE)</f>
        <v>БУДИШЕВСКИЙ Константин Владимирович</v>
      </c>
      <c r="D82" s="190" t="str">
        <f>VLOOKUP(B82,'пр.взв.'!B2:H109,3,FALSE)</f>
        <v>01.01.83, КМС</v>
      </c>
      <c r="E82" s="187" t="str">
        <f>VLOOKUP(B82,'пр.взв.'!B2:H109,4,FALSE)</f>
        <v>ДВФО</v>
      </c>
      <c r="F82" s="193" t="str">
        <f>VLOOKUP(B82,'пр.взв.'!B2:H137,5,FALSE)</f>
        <v>Камчатское РО</v>
      </c>
      <c r="G82" s="189">
        <f>VLOOKUP(B82,'пр.взв.'!B2:H314,6,FALSE)</f>
        <v>0</v>
      </c>
      <c r="H82" s="175" t="str">
        <f>VLOOKUP(B82,'пр.взв.'!B2:H326,7,FALSE)</f>
        <v>Буранов ДА</v>
      </c>
    </row>
    <row r="83" spans="1:8" ht="11.25" customHeight="1">
      <c r="A83" s="191"/>
      <c r="B83" s="192"/>
      <c r="C83" s="175"/>
      <c r="D83" s="190"/>
      <c r="E83" s="188"/>
      <c r="F83" s="193"/>
      <c r="G83" s="189"/>
      <c r="H83" s="175"/>
    </row>
    <row r="84" spans="1:8" ht="11.25" customHeight="1">
      <c r="A84" s="191" t="s">
        <v>220</v>
      </c>
      <c r="B84" s="192">
        <v>11</v>
      </c>
      <c r="C84" s="175" t="str">
        <f>VLOOKUP(B84,'пр.взв.'!B7:H157,2,FALSE)</f>
        <v>ОНДАР Айдын Саскур-оолович</v>
      </c>
      <c r="D84" s="190" t="str">
        <f>VLOOKUP(B84,'пр.взв.'!B7:H157,3,FALSE)</f>
        <v>22.03.85, КМС</v>
      </c>
      <c r="E84" s="187" t="str">
        <f>VLOOKUP(B84,'пр.взв.'!B7:H157,4,FALSE)</f>
        <v>СФО</v>
      </c>
      <c r="F84" s="193" t="str">
        <f>VLOOKUP(B84,'пр.взв.'!B7:H185,5,FALSE)</f>
        <v>Омское РО</v>
      </c>
      <c r="G84" s="189">
        <f>VLOOKUP(B84,'пр.взв.'!B7:H362,6,FALSE)</f>
        <v>0</v>
      </c>
      <c r="H84" s="175" t="str">
        <f>VLOOKUP(B84,'пр.взв.'!B7:H374,7,FALSE)</f>
        <v>Машталер Е.С.</v>
      </c>
    </row>
    <row r="85" spans="1:8" ht="11.25" customHeight="1">
      <c r="A85" s="191"/>
      <c r="B85" s="192"/>
      <c r="C85" s="175"/>
      <c r="D85" s="190"/>
      <c r="E85" s="188"/>
      <c r="F85" s="193"/>
      <c r="G85" s="189"/>
      <c r="H85" s="175"/>
    </row>
    <row r="86" spans="1:8" ht="11.25" customHeight="1">
      <c r="A86" s="191" t="s">
        <v>220</v>
      </c>
      <c r="B86" s="192">
        <v>2</v>
      </c>
      <c r="C86" s="175" t="str">
        <f>VLOOKUP(B86,'пр.взв.'!B1:H95,2,FALSE)</f>
        <v>ШИРЯЕВ Владимир Алексеевич</v>
      </c>
      <c r="D86" s="190" t="str">
        <f>VLOOKUP(B86,'пр.взв.'!B1:H95,3,FALSE)</f>
        <v>01.01.96, КМС</v>
      </c>
      <c r="E86" s="187" t="str">
        <f>VLOOKUP(B86,'пр.взв.'!B1:H95,4,FALSE)</f>
        <v>ЦФО</v>
      </c>
      <c r="F86" s="193" t="str">
        <f>VLOOKUP(B86,'пр.взв.'!B1:H123,5,FALSE)</f>
        <v>Ивановское РО</v>
      </c>
      <c r="G86" s="189">
        <f>VLOOKUP(B86,'пр.взв.'!B1:H300,6,FALSE)</f>
        <v>0</v>
      </c>
      <c r="H86" s="175" t="str">
        <f>VLOOKUP(B86,'пр.взв.'!B1:H312,7,FALSE)</f>
        <v>Донник В.И.</v>
      </c>
    </row>
    <row r="87" spans="1:8" ht="11.25" customHeight="1">
      <c r="A87" s="191"/>
      <c r="B87" s="192"/>
      <c r="C87" s="175"/>
      <c r="D87" s="190"/>
      <c r="E87" s="188"/>
      <c r="F87" s="193"/>
      <c r="G87" s="189"/>
      <c r="H87" s="175"/>
    </row>
    <row r="88" spans="1:8" ht="11.25" customHeight="1">
      <c r="A88" s="191" t="s">
        <v>220</v>
      </c>
      <c r="B88" s="192">
        <v>42</v>
      </c>
      <c r="C88" s="175" t="str">
        <f>VLOOKUP(B88,'пр.взв.'!B1:H171,2,FALSE)</f>
        <v>МЕДВЕДСКИЙ Юрий Валерьевич</v>
      </c>
      <c r="D88" s="190" t="str">
        <f>VLOOKUP(B88,'пр.взв.'!B1:H171,3,FALSE)</f>
        <v>14.02.86,мс</v>
      </c>
      <c r="E88" s="187" t="str">
        <f>VLOOKUP(B88,'пр.взв.'!B1:H171,4,FALSE)</f>
        <v>ДВФО</v>
      </c>
      <c r="F88" s="193" t="str">
        <f>VLOOKUP(B88,'пр.взв.'!B1:H199,5,FALSE)</f>
        <v>Приморское РО</v>
      </c>
      <c r="G88" s="189" t="e">
        <f>VLOOKUP(B88,пр.взв.!B1H418,6,FALSE)</f>
        <v>#NAME?</v>
      </c>
      <c r="H88" s="175" t="str">
        <f>VLOOKUP(B88,'пр.взв.'!B1:H388,7,FALSE)</f>
        <v>Иванов АН</v>
      </c>
    </row>
    <row r="89" spans="1:8" ht="11.25" customHeight="1">
      <c r="A89" s="191"/>
      <c r="B89" s="192"/>
      <c r="C89" s="175"/>
      <c r="D89" s="190"/>
      <c r="E89" s="188"/>
      <c r="F89" s="193"/>
      <c r="G89" s="189"/>
      <c r="H89" s="175"/>
    </row>
    <row r="90" spans="1:8" ht="11.25" customHeight="1">
      <c r="A90" s="191" t="s">
        <v>220</v>
      </c>
      <c r="B90" s="192">
        <v>6</v>
      </c>
      <c r="C90" s="175" t="str">
        <f>VLOOKUP(B90,'пр.взв.'!B5:H143,2,FALSE)</f>
        <v>МЕЛЬНИКОВ Антон Сергеевич</v>
      </c>
      <c r="D90" s="190" t="str">
        <f>VLOOKUP(B90,'пр.взв.'!B5:H143,3,FALSE)</f>
        <v>15.05.91, МС</v>
      </c>
      <c r="E90" s="187" t="str">
        <f>VLOOKUP(B90,'пр.взв.'!B5:H143,4,FALSE)</f>
        <v>ЦФО</v>
      </c>
      <c r="F90" s="193" t="str">
        <f>VLOOKUP(B90,'пр.взв.'!B5:H171,5,FALSE)</f>
        <v>Владимирское РО</v>
      </c>
      <c r="G90" s="189">
        <f>VLOOKUP(B90,'пр.взв.'!B5:H348,6,FALSE)</f>
        <v>0</v>
      </c>
      <c r="H90" s="175" t="str">
        <f>VLOOKUP(B90,'пр.взв.'!B5:H360,7,FALSE)</f>
        <v>Кашутин А.В.</v>
      </c>
    </row>
    <row r="91" spans="1:8" ht="11.25" customHeight="1">
      <c r="A91" s="191"/>
      <c r="B91" s="192"/>
      <c r="C91" s="175"/>
      <c r="D91" s="190"/>
      <c r="E91" s="188"/>
      <c r="F91" s="193"/>
      <c r="G91" s="189"/>
      <c r="H91" s="175"/>
    </row>
    <row r="93" spans="1:10" ht="12.75">
      <c r="A93" s="153" t="str">
        <f>HYPERLINK('[1]реквизиты'!$A$6)</f>
        <v>Гл. судья, судья МК</v>
      </c>
      <c r="B93" s="92"/>
      <c r="C93" s="152"/>
      <c r="D93" s="154"/>
      <c r="E93" s="154"/>
      <c r="F93" s="155" t="str">
        <f>'[1]реквизиты'!$G$7</f>
        <v>Рычёв С.В.</v>
      </c>
      <c r="H93" s="170" t="str">
        <f>'[1]реквизиты'!$G$8</f>
        <v>Александров</v>
      </c>
      <c r="I93" s="102"/>
      <c r="J93" s="92"/>
    </row>
    <row r="94" spans="1:10" ht="12.75">
      <c r="A94" s="152"/>
      <c r="B94" s="92"/>
      <c r="C94" s="152"/>
      <c r="D94" s="154"/>
      <c r="E94" s="154"/>
      <c r="F94" s="154"/>
      <c r="H94" s="169"/>
      <c r="I94" s="96"/>
      <c r="J94" s="92"/>
    </row>
    <row r="95" spans="1:10" ht="12.75">
      <c r="A95" s="152"/>
      <c r="B95" s="92"/>
      <c r="C95" s="152"/>
      <c r="D95" s="154"/>
      <c r="E95" s="154"/>
      <c r="F95" s="154"/>
      <c r="H95" s="111"/>
      <c r="I95" s="102"/>
      <c r="J95" s="92"/>
    </row>
    <row r="96" spans="1:10" ht="12.75">
      <c r="A96" s="153" t="str">
        <f>HYPERLINK('[1]реквизиты'!$A$8)</f>
        <v>Гл. секретарь, судья ВК</v>
      </c>
      <c r="B96" s="92"/>
      <c r="C96" s="152"/>
      <c r="D96" s="154"/>
      <c r="E96" s="154"/>
      <c r="F96" s="157" t="str">
        <f>'[1]реквизиты'!$G$9</f>
        <v>Кашутин А.В.</v>
      </c>
      <c r="H96" s="170" t="str">
        <f>'[1]реквизиты'!$G$10</f>
        <v>Владимир</v>
      </c>
      <c r="I96" s="102"/>
      <c r="J96" s="92"/>
    </row>
    <row r="97" spans="1:10" ht="12.75">
      <c r="A97" s="102"/>
      <c r="B97" s="152"/>
      <c r="C97" s="152"/>
      <c r="D97" s="152"/>
      <c r="E97" s="154"/>
      <c r="F97" s="154"/>
      <c r="H97" s="152"/>
      <c r="I97" s="96"/>
      <c r="J97" s="92"/>
    </row>
    <row r="98" spans="1:10" ht="12.75">
      <c r="A98" s="96"/>
      <c r="B98" s="152"/>
      <c r="C98" s="152"/>
      <c r="D98" s="152"/>
      <c r="E98" s="154"/>
      <c r="F98" s="154"/>
      <c r="G98" s="154"/>
      <c r="H98" s="152"/>
      <c r="I98" s="96"/>
      <c r="J98" s="92"/>
    </row>
  </sheetData>
  <sheetProtection/>
  <mergeCells count="356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C34:C35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A26:A27"/>
    <mergeCell ref="B26:B2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82:H83"/>
    <mergeCell ref="H60:H61"/>
    <mergeCell ref="H62:H63"/>
    <mergeCell ref="H64:H65"/>
    <mergeCell ref="H66:H67"/>
    <mergeCell ref="H68:H69"/>
    <mergeCell ref="H70:H71"/>
    <mergeCell ref="B3:D3"/>
    <mergeCell ref="H84:H85"/>
    <mergeCell ref="H86:H87"/>
    <mergeCell ref="H88:H89"/>
    <mergeCell ref="H90:H91"/>
    <mergeCell ref="H72:H73"/>
    <mergeCell ref="H74:H75"/>
    <mergeCell ref="H76:H77"/>
    <mergeCell ref="H78:H79"/>
    <mergeCell ref="H80:H81"/>
  </mergeCells>
  <printOptions horizontalCentered="1"/>
  <pageMargins left="0" right="0" top="0" bottom="0" header="0" footer="0"/>
  <pageSetup fitToHeight="1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94"/>
  <sheetViews>
    <sheetView zoomScalePageLayoutView="0" workbookViewId="0" topLeftCell="A74">
      <selection activeCell="C46" sqref="C46:F4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79" t="s">
        <v>28</v>
      </c>
      <c r="B1" s="179"/>
      <c r="C1" s="179"/>
      <c r="D1" s="179"/>
      <c r="E1" s="179"/>
      <c r="F1" s="179"/>
      <c r="G1" s="179"/>
      <c r="H1" s="179"/>
    </row>
    <row r="2" spans="2:8" ht="19.5" customHeight="1" thickBot="1">
      <c r="B2" s="184" t="s">
        <v>31</v>
      </c>
      <c r="C2" s="184"/>
      <c r="D2" s="241" t="str">
        <f>HYPERLINK('[1]реквизиты'!$A$2)</f>
        <v>Чемпионат ЦС "Динамо"</v>
      </c>
      <c r="E2" s="242"/>
      <c r="F2" s="242"/>
      <c r="G2" s="242"/>
      <c r="H2" s="243"/>
    </row>
    <row r="3" spans="2:8" ht="12.75" customHeight="1">
      <c r="B3" s="68"/>
      <c r="C3" s="244" t="str">
        <f>HYPERLINK('[1]реквизиты'!$A$3)</f>
        <v>14-18 февраля 2015 г.</v>
      </c>
      <c r="D3" s="244"/>
      <c r="E3" s="166"/>
      <c r="G3" s="245" t="s">
        <v>208</v>
      </c>
      <c r="H3" s="245"/>
    </row>
    <row r="4" spans="1:8" ht="12.75" customHeight="1">
      <c r="A4" s="235" t="s">
        <v>2</v>
      </c>
      <c r="B4" s="239" t="s">
        <v>3</v>
      </c>
      <c r="C4" s="235" t="s">
        <v>4</v>
      </c>
      <c r="D4" s="235" t="s">
        <v>5</v>
      </c>
      <c r="E4" s="219" t="s">
        <v>6</v>
      </c>
      <c r="F4" s="221"/>
      <c r="G4" s="235" t="s">
        <v>8</v>
      </c>
      <c r="H4" s="235" t="s">
        <v>7</v>
      </c>
    </row>
    <row r="5" spans="1:8" ht="12.75" customHeight="1">
      <c r="A5" s="236"/>
      <c r="B5" s="240"/>
      <c r="C5" s="236"/>
      <c r="D5" s="236"/>
      <c r="E5" s="220"/>
      <c r="F5" s="222"/>
      <c r="G5" s="236"/>
      <c r="H5" s="236"/>
    </row>
    <row r="6" spans="1:8" ht="12.75" customHeight="1">
      <c r="A6" s="223">
        <v>1</v>
      </c>
      <c r="B6" s="231">
        <v>1</v>
      </c>
      <c r="C6" s="228" t="s">
        <v>56</v>
      </c>
      <c r="D6" s="232" t="s">
        <v>57</v>
      </c>
      <c r="E6" s="219" t="s">
        <v>58</v>
      </c>
      <c r="F6" s="227" t="s">
        <v>59</v>
      </c>
      <c r="G6" s="230"/>
      <c r="H6" s="228" t="s">
        <v>60</v>
      </c>
    </row>
    <row r="7" spans="1:8" ht="15" customHeight="1">
      <c r="A7" s="223"/>
      <c r="B7" s="231"/>
      <c r="C7" s="228"/>
      <c r="D7" s="229"/>
      <c r="E7" s="220"/>
      <c r="F7" s="227"/>
      <c r="G7" s="230"/>
      <c r="H7" s="229"/>
    </row>
    <row r="8" spans="1:8" ht="12.75" customHeight="1">
      <c r="A8" s="223">
        <v>2</v>
      </c>
      <c r="B8" s="231">
        <v>2</v>
      </c>
      <c r="C8" s="228" t="s">
        <v>61</v>
      </c>
      <c r="D8" s="232" t="s">
        <v>62</v>
      </c>
      <c r="E8" s="219" t="s">
        <v>63</v>
      </c>
      <c r="F8" s="227" t="s">
        <v>64</v>
      </c>
      <c r="G8" s="230"/>
      <c r="H8" s="228" t="s">
        <v>65</v>
      </c>
    </row>
    <row r="9" spans="1:8" ht="15" customHeight="1">
      <c r="A9" s="223"/>
      <c r="B9" s="231"/>
      <c r="C9" s="228"/>
      <c r="D9" s="229"/>
      <c r="E9" s="220"/>
      <c r="F9" s="227"/>
      <c r="G9" s="230"/>
      <c r="H9" s="229"/>
    </row>
    <row r="10" spans="1:8" ht="15" customHeight="1">
      <c r="A10" s="223">
        <v>3</v>
      </c>
      <c r="B10" s="231">
        <v>3</v>
      </c>
      <c r="C10" s="228" t="s">
        <v>66</v>
      </c>
      <c r="D10" s="232" t="s">
        <v>67</v>
      </c>
      <c r="E10" s="219" t="s">
        <v>68</v>
      </c>
      <c r="F10" s="227" t="s">
        <v>69</v>
      </c>
      <c r="G10" s="230"/>
      <c r="H10" s="228" t="s">
        <v>70</v>
      </c>
    </row>
    <row r="11" spans="1:8" ht="15.75" customHeight="1">
      <c r="A11" s="223"/>
      <c r="B11" s="231"/>
      <c r="C11" s="228"/>
      <c r="D11" s="229"/>
      <c r="E11" s="220"/>
      <c r="F11" s="227"/>
      <c r="G11" s="230"/>
      <c r="H11" s="229"/>
    </row>
    <row r="12" spans="1:8" ht="12.75" customHeight="1">
      <c r="A12" s="223">
        <v>4</v>
      </c>
      <c r="B12" s="224">
        <v>4</v>
      </c>
      <c r="C12" s="225" t="s">
        <v>71</v>
      </c>
      <c r="D12" s="232">
        <v>29512</v>
      </c>
      <c r="E12" s="219" t="s">
        <v>72</v>
      </c>
      <c r="F12" s="227" t="s">
        <v>73</v>
      </c>
      <c r="G12" s="226"/>
      <c r="H12" s="225" t="s">
        <v>74</v>
      </c>
    </row>
    <row r="13" spans="1:8" ht="15" customHeight="1">
      <c r="A13" s="223"/>
      <c r="B13" s="224"/>
      <c r="C13" s="225"/>
      <c r="D13" s="226"/>
      <c r="E13" s="220"/>
      <c r="F13" s="227"/>
      <c r="G13" s="226"/>
      <c r="H13" s="225"/>
    </row>
    <row r="14" spans="1:8" ht="12.75" customHeight="1">
      <c r="A14" s="223">
        <v>5</v>
      </c>
      <c r="B14" s="231">
        <v>5</v>
      </c>
      <c r="C14" s="225" t="s">
        <v>75</v>
      </c>
      <c r="D14" s="226" t="s">
        <v>76</v>
      </c>
      <c r="E14" s="219" t="s">
        <v>63</v>
      </c>
      <c r="F14" s="227" t="s">
        <v>77</v>
      </c>
      <c r="G14" s="226"/>
      <c r="H14" s="225" t="s">
        <v>78</v>
      </c>
    </row>
    <row r="15" spans="1:8" ht="15" customHeight="1">
      <c r="A15" s="223"/>
      <c r="B15" s="231"/>
      <c r="C15" s="225"/>
      <c r="D15" s="226"/>
      <c r="E15" s="220"/>
      <c r="F15" s="227"/>
      <c r="G15" s="226"/>
      <c r="H15" s="225"/>
    </row>
    <row r="16" spans="1:8" ht="12.75" customHeight="1">
      <c r="A16" s="223">
        <v>6</v>
      </c>
      <c r="B16" s="224">
        <v>6</v>
      </c>
      <c r="C16" s="225" t="s">
        <v>79</v>
      </c>
      <c r="D16" s="226" t="s">
        <v>80</v>
      </c>
      <c r="E16" s="219" t="s">
        <v>63</v>
      </c>
      <c r="F16" s="227" t="s">
        <v>81</v>
      </c>
      <c r="G16" s="226"/>
      <c r="H16" s="225" t="s">
        <v>82</v>
      </c>
    </row>
    <row r="17" spans="1:8" ht="15" customHeight="1">
      <c r="A17" s="223"/>
      <c r="B17" s="224"/>
      <c r="C17" s="225"/>
      <c r="D17" s="226"/>
      <c r="E17" s="220"/>
      <c r="F17" s="227"/>
      <c r="G17" s="226"/>
      <c r="H17" s="225"/>
    </row>
    <row r="18" spans="1:8" ht="12.75" customHeight="1">
      <c r="A18" s="223">
        <v>7</v>
      </c>
      <c r="B18" s="224">
        <v>7</v>
      </c>
      <c r="C18" s="225" t="s">
        <v>83</v>
      </c>
      <c r="D18" s="226" t="s">
        <v>84</v>
      </c>
      <c r="E18" s="219" t="s">
        <v>85</v>
      </c>
      <c r="F18" s="227" t="s">
        <v>86</v>
      </c>
      <c r="G18" s="226"/>
      <c r="H18" s="225" t="s">
        <v>87</v>
      </c>
    </row>
    <row r="19" spans="1:8" ht="15" customHeight="1">
      <c r="A19" s="223"/>
      <c r="B19" s="224"/>
      <c r="C19" s="225"/>
      <c r="D19" s="226"/>
      <c r="E19" s="220"/>
      <c r="F19" s="227"/>
      <c r="G19" s="226"/>
      <c r="H19" s="225"/>
    </row>
    <row r="20" spans="1:8" ht="12.75" customHeight="1">
      <c r="A20" s="223">
        <v>8</v>
      </c>
      <c r="B20" s="231">
        <v>8</v>
      </c>
      <c r="C20" s="225" t="s">
        <v>88</v>
      </c>
      <c r="D20" s="226" t="s">
        <v>89</v>
      </c>
      <c r="E20" s="219" t="s">
        <v>63</v>
      </c>
      <c r="F20" s="227" t="s">
        <v>77</v>
      </c>
      <c r="G20" s="226"/>
      <c r="H20" s="225" t="s">
        <v>78</v>
      </c>
    </row>
    <row r="21" spans="1:8" ht="15" customHeight="1">
      <c r="A21" s="223"/>
      <c r="B21" s="231"/>
      <c r="C21" s="225"/>
      <c r="D21" s="226"/>
      <c r="E21" s="220"/>
      <c r="F21" s="227"/>
      <c r="G21" s="226"/>
      <c r="H21" s="225"/>
    </row>
    <row r="22" spans="1:8" ht="12.75" customHeight="1">
      <c r="A22" s="223">
        <v>9</v>
      </c>
      <c r="B22" s="224">
        <v>9</v>
      </c>
      <c r="C22" s="228" t="s">
        <v>90</v>
      </c>
      <c r="D22" s="232" t="s">
        <v>91</v>
      </c>
      <c r="E22" s="219" t="s">
        <v>63</v>
      </c>
      <c r="F22" s="227" t="s">
        <v>92</v>
      </c>
      <c r="G22" s="230"/>
      <c r="H22" s="228" t="s">
        <v>93</v>
      </c>
    </row>
    <row r="23" spans="1:8" ht="15" customHeight="1">
      <c r="A23" s="223"/>
      <c r="B23" s="224"/>
      <c r="C23" s="228"/>
      <c r="D23" s="229"/>
      <c r="E23" s="220"/>
      <c r="F23" s="227"/>
      <c r="G23" s="230"/>
      <c r="H23" s="229"/>
    </row>
    <row r="24" spans="1:8" ht="12.75" customHeight="1">
      <c r="A24" s="223">
        <v>10</v>
      </c>
      <c r="B24" s="224">
        <v>10</v>
      </c>
      <c r="C24" s="228" t="s">
        <v>94</v>
      </c>
      <c r="D24" s="232" t="s">
        <v>95</v>
      </c>
      <c r="E24" s="219" t="s">
        <v>63</v>
      </c>
      <c r="F24" s="227" t="s">
        <v>96</v>
      </c>
      <c r="G24" s="230"/>
      <c r="H24" s="228" t="s">
        <v>97</v>
      </c>
    </row>
    <row r="25" spans="1:8" ht="15" customHeight="1">
      <c r="A25" s="223"/>
      <c r="B25" s="224"/>
      <c r="C25" s="228"/>
      <c r="D25" s="229"/>
      <c r="E25" s="220"/>
      <c r="F25" s="227"/>
      <c r="G25" s="230"/>
      <c r="H25" s="229"/>
    </row>
    <row r="26" spans="1:8" ht="12.75" customHeight="1">
      <c r="A26" s="223">
        <v>11</v>
      </c>
      <c r="B26" s="224">
        <v>11</v>
      </c>
      <c r="C26" s="228" t="s">
        <v>98</v>
      </c>
      <c r="D26" s="232" t="s">
        <v>99</v>
      </c>
      <c r="E26" s="219" t="s">
        <v>68</v>
      </c>
      <c r="F26" s="234" t="s">
        <v>100</v>
      </c>
      <c r="G26" s="230"/>
      <c r="H26" s="228" t="s">
        <v>101</v>
      </c>
    </row>
    <row r="27" spans="1:8" ht="15" customHeight="1">
      <c r="A27" s="223"/>
      <c r="B27" s="224"/>
      <c r="C27" s="228"/>
      <c r="D27" s="233"/>
      <c r="E27" s="220"/>
      <c r="F27" s="234"/>
      <c r="G27" s="230"/>
      <c r="H27" s="229"/>
    </row>
    <row r="28" spans="1:8" ht="15.75" customHeight="1">
      <c r="A28" s="223">
        <v>12</v>
      </c>
      <c r="B28" s="231">
        <v>12</v>
      </c>
      <c r="C28" s="228" t="s">
        <v>102</v>
      </c>
      <c r="D28" s="232" t="s">
        <v>103</v>
      </c>
      <c r="E28" s="219" t="s">
        <v>104</v>
      </c>
      <c r="F28" s="227" t="s">
        <v>105</v>
      </c>
      <c r="G28" s="230"/>
      <c r="H28" s="228" t="s">
        <v>106</v>
      </c>
    </row>
    <row r="29" spans="1:8" ht="15" customHeight="1">
      <c r="A29" s="223"/>
      <c r="B29" s="231"/>
      <c r="C29" s="228"/>
      <c r="D29" s="229"/>
      <c r="E29" s="220"/>
      <c r="F29" s="227"/>
      <c r="G29" s="230"/>
      <c r="H29" s="229"/>
    </row>
    <row r="30" spans="1:8" ht="12.75" customHeight="1">
      <c r="A30" s="223">
        <v>13</v>
      </c>
      <c r="B30" s="231">
        <v>13</v>
      </c>
      <c r="C30" s="228" t="s">
        <v>107</v>
      </c>
      <c r="D30" s="232" t="s">
        <v>108</v>
      </c>
      <c r="E30" s="219" t="s">
        <v>85</v>
      </c>
      <c r="F30" s="227" t="s">
        <v>109</v>
      </c>
      <c r="G30" s="230"/>
      <c r="H30" s="228" t="s">
        <v>110</v>
      </c>
    </row>
    <row r="31" spans="1:8" ht="15" customHeight="1">
      <c r="A31" s="223"/>
      <c r="B31" s="231"/>
      <c r="C31" s="228"/>
      <c r="D31" s="229"/>
      <c r="E31" s="220"/>
      <c r="F31" s="227"/>
      <c r="G31" s="230"/>
      <c r="H31" s="229"/>
    </row>
    <row r="32" spans="1:8" ht="12.75" customHeight="1">
      <c r="A32" s="223">
        <v>14</v>
      </c>
      <c r="B32" s="224">
        <v>14</v>
      </c>
      <c r="C32" s="225" t="s">
        <v>111</v>
      </c>
      <c r="D32" s="226" t="s">
        <v>112</v>
      </c>
      <c r="E32" s="219" t="s">
        <v>113</v>
      </c>
      <c r="F32" s="227" t="s">
        <v>114</v>
      </c>
      <c r="G32" s="226"/>
      <c r="H32" s="225" t="s">
        <v>115</v>
      </c>
    </row>
    <row r="33" spans="1:8" ht="15" customHeight="1">
      <c r="A33" s="223"/>
      <c r="B33" s="224"/>
      <c r="C33" s="225"/>
      <c r="D33" s="226"/>
      <c r="E33" s="220"/>
      <c r="F33" s="227"/>
      <c r="G33" s="226"/>
      <c r="H33" s="225"/>
    </row>
    <row r="34" spans="1:8" ht="12.75" customHeight="1">
      <c r="A34" s="223">
        <v>15</v>
      </c>
      <c r="B34" s="224">
        <v>15</v>
      </c>
      <c r="C34" s="228" t="s">
        <v>116</v>
      </c>
      <c r="D34" s="232" t="s">
        <v>117</v>
      </c>
      <c r="E34" s="219" t="s">
        <v>118</v>
      </c>
      <c r="F34" s="234" t="s">
        <v>119</v>
      </c>
      <c r="G34" s="230"/>
      <c r="H34" s="228" t="s">
        <v>120</v>
      </c>
    </row>
    <row r="35" spans="1:8" ht="15" customHeight="1">
      <c r="A35" s="223"/>
      <c r="B35" s="224"/>
      <c r="C35" s="228"/>
      <c r="D35" s="233"/>
      <c r="E35" s="220"/>
      <c r="F35" s="234"/>
      <c r="G35" s="230"/>
      <c r="H35" s="229"/>
    </row>
    <row r="36" spans="1:8" ht="15.75" customHeight="1">
      <c r="A36" s="223">
        <v>16</v>
      </c>
      <c r="B36" s="231">
        <v>16</v>
      </c>
      <c r="C36" s="228" t="s">
        <v>121</v>
      </c>
      <c r="D36" s="232" t="s">
        <v>122</v>
      </c>
      <c r="E36" s="219" t="s">
        <v>104</v>
      </c>
      <c r="F36" s="227" t="s">
        <v>123</v>
      </c>
      <c r="G36" s="230"/>
      <c r="H36" s="228" t="s">
        <v>124</v>
      </c>
    </row>
    <row r="37" spans="1:8" ht="12.75" customHeight="1">
      <c r="A37" s="223"/>
      <c r="B37" s="231"/>
      <c r="C37" s="228"/>
      <c r="D37" s="229"/>
      <c r="E37" s="220"/>
      <c r="F37" s="227"/>
      <c r="G37" s="230"/>
      <c r="H37" s="229"/>
    </row>
    <row r="38" spans="1:8" ht="12.75" customHeight="1">
      <c r="A38" s="223">
        <v>17</v>
      </c>
      <c r="B38" s="231">
        <v>17</v>
      </c>
      <c r="C38" s="238" t="s">
        <v>125</v>
      </c>
      <c r="D38" s="237" t="s">
        <v>126</v>
      </c>
      <c r="E38" s="219" t="s">
        <v>127</v>
      </c>
      <c r="F38" s="234" t="s">
        <v>128</v>
      </c>
      <c r="G38" s="237"/>
      <c r="H38" s="228" t="s">
        <v>129</v>
      </c>
    </row>
    <row r="39" spans="1:8" ht="12.75" customHeight="1">
      <c r="A39" s="223"/>
      <c r="B39" s="231"/>
      <c r="C39" s="238"/>
      <c r="D39" s="237"/>
      <c r="E39" s="220"/>
      <c r="F39" s="234"/>
      <c r="G39" s="237"/>
      <c r="H39" s="229"/>
    </row>
    <row r="40" spans="1:8" ht="12.75" customHeight="1">
      <c r="A40" s="223">
        <v>18</v>
      </c>
      <c r="B40" s="231">
        <v>18</v>
      </c>
      <c r="C40" s="228" t="s">
        <v>130</v>
      </c>
      <c r="D40" s="232" t="s">
        <v>131</v>
      </c>
      <c r="E40" s="219" t="s">
        <v>104</v>
      </c>
      <c r="F40" s="227" t="s">
        <v>132</v>
      </c>
      <c r="G40" s="230"/>
      <c r="H40" s="228" t="s">
        <v>133</v>
      </c>
    </row>
    <row r="41" spans="1:8" ht="12.75" customHeight="1">
      <c r="A41" s="223"/>
      <c r="B41" s="231"/>
      <c r="C41" s="228"/>
      <c r="D41" s="229"/>
      <c r="E41" s="220"/>
      <c r="F41" s="227"/>
      <c r="G41" s="230"/>
      <c r="H41" s="229"/>
    </row>
    <row r="42" spans="1:8" ht="12.75" customHeight="1">
      <c r="A42" s="223">
        <v>19</v>
      </c>
      <c r="B42" s="231">
        <v>19</v>
      </c>
      <c r="C42" s="225" t="s">
        <v>134</v>
      </c>
      <c r="D42" s="226" t="s">
        <v>135</v>
      </c>
      <c r="E42" s="219" t="s">
        <v>63</v>
      </c>
      <c r="F42" s="227" t="s">
        <v>81</v>
      </c>
      <c r="G42" s="226"/>
      <c r="H42" s="225" t="s">
        <v>136</v>
      </c>
    </row>
    <row r="43" spans="1:8" ht="12.75" customHeight="1">
      <c r="A43" s="223"/>
      <c r="B43" s="231"/>
      <c r="C43" s="225"/>
      <c r="D43" s="226"/>
      <c r="E43" s="220"/>
      <c r="F43" s="227"/>
      <c r="G43" s="226"/>
      <c r="H43" s="225"/>
    </row>
    <row r="44" spans="1:8" ht="12.75" customHeight="1">
      <c r="A44" s="223">
        <v>20</v>
      </c>
      <c r="B44" s="231">
        <v>20</v>
      </c>
      <c r="C44" s="225" t="s">
        <v>137</v>
      </c>
      <c r="D44" s="226" t="s">
        <v>138</v>
      </c>
      <c r="E44" s="219" t="s">
        <v>104</v>
      </c>
      <c r="F44" s="227" t="s">
        <v>139</v>
      </c>
      <c r="G44" s="226"/>
      <c r="H44" s="225" t="s">
        <v>140</v>
      </c>
    </row>
    <row r="45" spans="1:8" ht="12.75" customHeight="1">
      <c r="A45" s="223"/>
      <c r="B45" s="231"/>
      <c r="C45" s="225"/>
      <c r="D45" s="226"/>
      <c r="E45" s="220"/>
      <c r="F45" s="227"/>
      <c r="G45" s="226"/>
      <c r="H45" s="225"/>
    </row>
    <row r="46" spans="1:8" ht="12.75" customHeight="1">
      <c r="A46" s="223">
        <v>21</v>
      </c>
      <c r="B46" s="231">
        <v>21</v>
      </c>
      <c r="C46" s="228" t="s">
        <v>141</v>
      </c>
      <c r="D46" s="232" t="s">
        <v>142</v>
      </c>
      <c r="E46" s="219" t="s">
        <v>143</v>
      </c>
      <c r="F46" s="234" t="s">
        <v>144</v>
      </c>
      <c r="G46" s="237"/>
      <c r="H46" s="228" t="s">
        <v>145</v>
      </c>
    </row>
    <row r="47" spans="1:8" ht="12.75" customHeight="1">
      <c r="A47" s="223"/>
      <c r="B47" s="231"/>
      <c r="C47" s="228"/>
      <c r="D47" s="229"/>
      <c r="E47" s="220"/>
      <c r="F47" s="234"/>
      <c r="G47" s="237"/>
      <c r="H47" s="229"/>
    </row>
    <row r="48" spans="1:8" ht="12.75" customHeight="1">
      <c r="A48" s="223">
        <v>22</v>
      </c>
      <c r="B48" s="224">
        <v>22</v>
      </c>
      <c r="C48" s="225" t="s">
        <v>146</v>
      </c>
      <c r="D48" s="226" t="s">
        <v>147</v>
      </c>
      <c r="E48" s="219" t="s">
        <v>85</v>
      </c>
      <c r="F48" s="227" t="s">
        <v>86</v>
      </c>
      <c r="G48" s="226"/>
      <c r="H48" s="225" t="s">
        <v>87</v>
      </c>
    </row>
    <row r="49" spans="1:8" ht="12.75" customHeight="1">
      <c r="A49" s="223"/>
      <c r="B49" s="224"/>
      <c r="C49" s="225"/>
      <c r="D49" s="226"/>
      <c r="E49" s="220"/>
      <c r="F49" s="227"/>
      <c r="G49" s="226"/>
      <c r="H49" s="225"/>
    </row>
    <row r="50" spans="1:8" ht="12.75" customHeight="1">
      <c r="A50" s="223">
        <v>23</v>
      </c>
      <c r="B50" s="231">
        <v>23</v>
      </c>
      <c r="C50" s="228" t="s">
        <v>148</v>
      </c>
      <c r="D50" s="232" t="s">
        <v>149</v>
      </c>
      <c r="E50" s="219" t="s">
        <v>63</v>
      </c>
      <c r="F50" s="227" t="s">
        <v>150</v>
      </c>
      <c r="G50" s="230"/>
      <c r="H50" s="228" t="s">
        <v>151</v>
      </c>
    </row>
    <row r="51" spans="1:8" ht="12.75" customHeight="1">
      <c r="A51" s="223"/>
      <c r="B51" s="231"/>
      <c r="C51" s="228"/>
      <c r="D51" s="229"/>
      <c r="E51" s="220"/>
      <c r="F51" s="227"/>
      <c r="G51" s="230"/>
      <c r="H51" s="229"/>
    </row>
    <row r="52" spans="1:8" ht="12.75" customHeight="1">
      <c r="A52" s="223">
        <v>24</v>
      </c>
      <c r="B52" s="231">
        <v>24</v>
      </c>
      <c r="C52" s="225" t="s">
        <v>152</v>
      </c>
      <c r="D52" s="226" t="s">
        <v>153</v>
      </c>
      <c r="E52" s="219" t="s">
        <v>85</v>
      </c>
      <c r="F52" s="227" t="s">
        <v>109</v>
      </c>
      <c r="G52" s="226"/>
      <c r="H52" s="225"/>
    </row>
    <row r="53" spans="1:8" ht="12.75" customHeight="1">
      <c r="A53" s="223"/>
      <c r="B53" s="231"/>
      <c r="C53" s="225"/>
      <c r="D53" s="226"/>
      <c r="E53" s="220"/>
      <c r="F53" s="227"/>
      <c r="G53" s="226"/>
      <c r="H53" s="225"/>
    </row>
    <row r="54" spans="1:8" ht="12.75" customHeight="1">
      <c r="A54" s="223">
        <v>25</v>
      </c>
      <c r="B54" s="224">
        <v>25</v>
      </c>
      <c r="C54" s="225" t="s">
        <v>154</v>
      </c>
      <c r="D54" s="226" t="s">
        <v>155</v>
      </c>
      <c r="E54" s="219" t="s">
        <v>104</v>
      </c>
      <c r="F54" s="227" t="s">
        <v>156</v>
      </c>
      <c r="G54" s="226"/>
      <c r="H54" s="225" t="s">
        <v>157</v>
      </c>
    </row>
    <row r="55" spans="1:8" ht="12.75" customHeight="1">
      <c r="A55" s="223"/>
      <c r="B55" s="224"/>
      <c r="C55" s="225"/>
      <c r="D55" s="226"/>
      <c r="E55" s="220"/>
      <c r="F55" s="227"/>
      <c r="G55" s="226"/>
      <c r="H55" s="225"/>
    </row>
    <row r="56" spans="1:8" ht="12.75" customHeight="1">
      <c r="A56" s="223">
        <v>26</v>
      </c>
      <c r="B56" s="231">
        <v>26</v>
      </c>
      <c r="C56" s="228" t="s">
        <v>158</v>
      </c>
      <c r="D56" s="232" t="s">
        <v>159</v>
      </c>
      <c r="E56" s="219" t="s">
        <v>104</v>
      </c>
      <c r="F56" s="227" t="s">
        <v>160</v>
      </c>
      <c r="G56" s="226"/>
      <c r="H56" s="225" t="s">
        <v>161</v>
      </c>
    </row>
    <row r="57" spans="1:8" ht="12.75" customHeight="1">
      <c r="A57" s="223"/>
      <c r="B57" s="231"/>
      <c r="C57" s="228"/>
      <c r="D57" s="229"/>
      <c r="E57" s="220"/>
      <c r="F57" s="227"/>
      <c r="G57" s="226"/>
      <c r="H57" s="225"/>
    </row>
    <row r="58" spans="1:8" ht="12.75" customHeight="1">
      <c r="A58" s="223">
        <v>27</v>
      </c>
      <c r="B58" s="231">
        <v>27</v>
      </c>
      <c r="C58" s="228" t="s">
        <v>162</v>
      </c>
      <c r="D58" s="232" t="s">
        <v>163</v>
      </c>
      <c r="E58" s="219" t="s">
        <v>63</v>
      </c>
      <c r="F58" s="227" t="s">
        <v>96</v>
      </c>
      <c r="G58" s="230"/>
      <c r="H58" s="228" t="s">
        <v>97</v>
      </c>
    </row>
    <row r="59" spans="1:8" ht="12.75" customHeight="1">
      <c r="A59" s="223"/>
      <c r="B59" s="231"/>
      <c r="C59" s="228"/>
      <c r="D59" s="229"/>
      <c r="E59" s="220"/>
      <c r="F59" s="227"/>
      <c r="G59" s="230"/>
      <c r="H59" s="229"/>
    </row>
    <row r="60" spans="1:8" ht="12.75" customHeight="1">
      <c r="A60" s="223">
        <v>28</v>
      </c>
      <c r="B60" s="231">
        <v>28</v>
      </c>
      <c r="C60" s="228" t="s">
        <v>164</v>
      </c>
      <c r="D60" s="232" t="s">
        <v>165</v>
      </c>
      <c r="E60" s="219" t="s">
        <v>58</v>
      </c>
      <c r="F60" s="227" t="s">
        <v>59</v>
      </c>
      <c r="G60" s="230"/>
      <c r="H60" s="228" t="s">
        <v>60</v>
      </c>
    </row>
    <row r="61" spans="1:8" ht="12.75" customHeight="1">
      <c r="A61" s="223"/>
      <c r="B61" s="231"/>
      <c r="C61" s="228"/>
      <c r="D61" s="229"/>
      <c r="E61" s="220"/>
      <c r="F61" s="227"/>
      <c r="G61" s="230"/>
      <c r="H61" s="229"/>
    </row>
    <row r="62" spans="1:8" ht="12.75" customHeight="1">
      <c r="A62" s="223">
        <v>29</v>
      </c>
      <c r="B62" s="224">
        <v>29</v>
      </c>
      <c r="C62" s="225" t="s">
        <v>166</v>
      </c>
      <c r="D62" s="226" t="s">
        <v>167</v>
      </c>
      <c r="E62" s="219" t="s">
        <v>104</v>
      </c>
      <c r="F62" s="227" t="s">
        <v>168</v>
      </c>
      <c r="G62" s="226"/>
      <c r="H62" s="225" t="s">
        <v>169</v>
      </c>
    </row>
    <row r="63" spans="1:8" ht="12.75" customHeight="1">
      <c r="A63" s="223"/>
      <c r="B63" s="224"/>
      <c r="C63" s="225"/>
      <c r="D63" s="226"/>
      <c r="E63" s="220"/>
      <c r="F63" s="227"/>
      <c r="G63" s="226"/>
      <c r="H63" s="225"/>
    </row>
    <row r="64" spans="1:8" ht="12.75" customHeight="1">
      <c r="A64" s="223">
        <v>30</v>
      </c>
      <c r="B64" s="231">
        <v>30</v>
      </c>
      <c r="C64" s="228" t="s">
        <v>170</v>
      </c>
      <c r="D64" s="232" t="s">
        <v>171</v>
      </c>
      <c r="E64" s="219" t="s">
        <v>68</v>
      </c>
      <c r="F64" s="234" t="s">
        <v>100</v>
      </c>
      <c r="G64" s="230"/>
      <c r="H64" s="228" t="s">
        <v>101</v>
      </c>
    </row>
    <row r="65" spans="1:8" ht="12.75" customHeight="1">
      <c r="A65" s="223"/>
      <c r="B65" s="231"/>
      <c r="C65" s="228"/>
      <c r="D65" s="233"/>
      <c r="E65" s="220"/>
      <c r="F65" s="234"/>
      <c r="G65" s="230"/>
      <c r="H65" s="229"/>
    </row>
    <row r="66" spans="1:8" ht="12.75" customHeight="1">
      <c r="A66" s="223">
        <v>31</v>
      </c>
      <c r="B66" s="231">
        <v>31</v>
      </c>
      <c r="C66" s="225" t="s">
        <v>172</v>
      </c>
      <c r="D66" s="226" t="s">
        <v>173</v>
      </c>
      <c r="E66" s="219" t="s">
        <v>104</v>
      </c>
      <c r="F66" s="227" t="s">
        <v>160</v>
      </c>
      <c r="G66" s="226"/>
      <c r="H66" s="225" t="s">
        <v>161</v>
      </c>
    </row>
    <row r="67" spans="1:8" ht="12.75" customHeight="1">
      <c r="A67" s="223"/>
      <c r="B67" s="231"/>
      <c r="C67" s="225"/>
      <c r="D67" s="226"/>
      <c r="E67" s="220"/>
      <c r="F67" s="227"/>
      <c r="G67" s="226"/>
      <c r="H67" s="225"/>
    </row>
    <row r="68" spans="1:8" ht="12.75" customHeight="1">
      <c r="A68" s="223">
        <v>32</v>
      </c>
      <c r="B68" s="224">
        <v>32</v>
      </c>
      <c r="C68" s="225" t="s">
        <v>174</v>
      </c>
      <c r="D68" s="226" t="s">
        <v>175</v>
      </c>
      <c r="E68" s="219" t="s">
        <v>104</v>
      </c>
      <c r="F68" s="227" t="s">
        <v>156</v>
      </c>
      <c r="G68" s="226"/>
      <c r="H68" s="225" t="s">
        <v>157</v>
      </c>
    </row>
    <row r="69" spans="1:8" ht="12.75" customHeight="1">
      <c r="A69" s="223"/>
      <c r="B69" s="224"/>
      <c r="C69" s="225"/>
      <c r="D69" s="226"/>
      <c r="E69" s="220"/>
      <c r="F69" s="227"/>
      <c r="G69" s="226"/>
      <c r="H69" s="225"/>
    </row>
    <row r="70" spans="1:8" ht="12.75" customHeight="1">
      <c r="A70" s="223">
        <v>33</v>
      </c>
      <c r="B70" s="224">
        <v>33</v>
      </c>
      <c r="C70" s="225" t="s">
        <v>176</v>
      </c>
      <c r="D70" s="226" t="s">
        <v>177</v>
      </c>
      <c r="E70" s="219" t="s">
        <v>113</v>
      </c>
      <c r="F70" s="227" t="s">
        <v>114</v>
      </c>
      <c r="G70" s="226"/>
      <c r="H70" s="225" t="s">
        <v>115</v>
      </c>
    </row>
    <row r="71" spans="1:8" ht="12.75" customHeight="1">
      <c r="A71" s="223"/>
      <c r="B71" s="224"/>
      <c r="C71" s="225"/>
      <c r="D71" s="226"/>
      <c r="E71" s="220"/>
      <c r="F71" s="227"/>
      <c r="G71" s="226"/>
      <c r="H71" s="225"/>
    </row>
    <row r="72" spans="1:8" ht="12.75" customHeight="1">
      <c r="A72" s="223">
        <v>34</v>
      </c>
      <c r="B72" s="224">
        <v>34</v>
      </c>
      <c r="C72" s="228" t="s">
        <v>178</v>
      </c>
      <c r="D72" s="232" t="s">
        <v>179</v>
      </c>
      <c r="E72" s="219" t="s">
        <v>63</v>
      </c>
      <c r="F72" s="227" t="s">
        <v>150</v>
      </c>
      <c r="G72" s="230"/>
      <c r="H72" s="228" t="s">
        <v>151</v>
      </c>
    </row>
    <row r="73" spans="1:8" ht="12.75" customHeight="1">
      <c r="A73" s="223"/>
      <c r="B73" s="224"/>
      <c r="C73" s="228"/>
      <c r="D73" s="229"/>
      <c r="E73" s="220"/>
      <c r="F73" s="227"/>
      <c r="G73" s="230"/>
      <c r="H73" s="229"/>
    </row>
    <row r="74" spans="1:8" ht="12.75" customHeight="1">
      <c r="A74" s="223">
        <v>35</v>
      </c>
      <c r="B74" s="231">
        <v>35</v>
      </c>
      <c r="C74" s="228" t="s">
        <v>180</v>
      </c>
      <c r="D74" s="232" t="s">
        <v>181</v>
      </c>
      <c r="E74" s="219" t="s">
        <v>182</v>
      </c>
      <c r="F74" s="227" t="s">
        <v>183</v>
      </c>
      <c r="G74" s="230"/>
      <c r="H74" s="228" t="s">
        <v>184</v>
      </c>
    </row>
    <row r="75" spans="1:8" ht="12.75" customHeight="1">
      <c r="A75" s="223"/>
      <c r="B75" s="231"/>
      <c r="C75" s="228"/>
      <c r="D75" s="229"/>
      <c r="E75" s="220"/>
      <c r="F75" s="227"/>
      <c r="G75" s="230"/>
      <c r="H75" s="229"/>
    </row>
    <row r="76" spans="1:8" ht="12.75" customHeight="1">
      <c r="A76" s="223">
        <v>36</v>
      </c>
      <c r="B76" s="224">
        <v>36</v>
      </c>
      <c r="C76" s="228" t="s">
        <v>185</v>
      </c>
      <c r="D76" s="232" t="s">
        <v>186</v>
      </c>
      <c r="E76" s="219" t="s">
        <v>104</v>
      </c>
      <c r="F76" s="227" t="s">
        <v>168</v>
      </c>
      <c r="G76" s="230"/>
      <c r="H76" s="228" t="s">
        <v>169</v>
      </c>
    </row>
    <row r="77" spans="1:8" ht="12.75" customHeight="1">
      <c r="A77" s="223"/>
      <c r="B77" s="224"/>
      <c r="C77" s="228"/>
      <c r="D77" s="229"/>
      <c r="E77" s="220"/>
      <c r="F77" s="227"/>
      <c r="G77" s="230"/>
      <c r="H77" s="229"/>
    </row>
    <row r="78" spans="1:8" ht="12.75" customHeight="1">
      <c r="A78" s="223">
        <v>37</v>
      </c>
      <c r="B78" s="231">
        <v>37</v>
      </c>
      <c r="C78" s="225" t="s">
        <v>187</v>
      </c>
      <c r="D78" s="226" t="s">
        <v>188</v>
      </c>
      <c r="E78" s="219" t="s">
        <v>63</v>
      </c>
      <c r="F78" s="227" t="s">
        <v>189</v>
      </c>
      <c r="G78" s="226"/>
      <c r="H78" s="225" t="s">
        <v>190</v>
      </c>
    </row>
    <row r="79" spans="1:8" ht="12.75" customHeight="1">
      <c r="A79" s="223"/>
      <c r="B79" s="231"/>
      <c r="C79" s="225"/>
      <c r="D79" s="226"/>
      <c r="E79" s="220"/>
      <c r="F79" s="227"/>
      <c r="G79" s="226"/>
      <c r="H79" s="225"/>
    </row>
    <row r="80" spans="1:8" ht="12.75" customHeight="1">
      <c r="A80" s="223">
        <v>38</v>
      </c>
      <c r="B80" s="224">
        <v>38</v>
      </c>
      <c r="C80" s="228" t="s">
        <v>191</v>
      </c>
      <c r="D80" s="232" t="s">
        <v>192</v>
      </c>
      <c r="E80" s="219" t="s">
        <v>118</v>
      </c>
      <c r="F80" s="234" t="s">
        <v>119</v>
      </c>
      <c r="G80" s="230"/>
      <c r="H80" s="228" t="s">
        <v>120</v>
      </c>
    </row>
    <row r="81" spans="1:8" ht="12.75" customHeight="1">
      <c r="A81" s="223"/>
      <c r="B81" s="224"/>
      <c r="C81" s="228"/>
      <c r="D81" s="233"/>
      <c r="E81" s="220"/>
      <c r="F81" s="234"/>
      <c r="G81" s="230"/>
      <c r="H81" s="229"/>
    </row>
    <row r="82" spans="1:8" ht="12.75" customHeight="1">
      <c r="A82" s="223">
        <v>39</v>
      </c>
      <c r="B82" s="224">
        <v>39</v>
      </c>
      <c r="C82" s="225" t="s">
        <v>193</v>
      </c>
      <c r="D82" s="232">
        <v>32979</v>
      </c>
      <c r="E82" s="219" t="s">
        <v>104</v>
      </c>
      <c r="F82" s="227" t="s">
        <v>194</v>
      </c>
      <c r="G82" s="226"/>
      <c r="H82" s="225" t="s">
        <v>195</v>
      </c>
    </row>
    <row r="83" spans="1:8" ht="12.75" customHeight="1">
      <c r="A83" s="223"/>
      <c r="B83" s="224"/>
      <c r="C83" s="225"/>
      <c r="D83" s="226"/>
      <c r="E83" s="220"/>
      <c r="F83" s="227"/>
      <c r="G83" s="226"/>
      <c r="H83" s="225"/>
    </row>
    <row r="84" spans="1:8" ht="12.75" customHeight="1">
      <c r="A84" s="223">
        <v>40</v>
      </c>
      <c r="B84" s="231">
        <v>40</v>
      </c>
      <c r="C84" s="228" t="s">
        <v>196</v>
      </c>
      <c r="D84" s="232" t="s">
        <v>197</v>
      </c>
      <c r="E84" s="219" t="s">
        <v>127</v>
      </c>
      <c r="F84" s="227" t="s">
        <v>128</v>
      </c>
      <c r="G84" s="230"/>
      <c r="H84" s="228" t="s">
        <v>129</v>
      </c>
    </row>
    <row r="85" spans="1:8" ht="12.75" customHeight="1">
      <c r="A85" s="223"/>
      <c r="B85" s="231"/>
      <c r="C85" s="228"/>
      <c r="D85" s="229"/>
      <c r="E85" s="220"/>
      <c r="F85" s="227"/>
      <c r="G85" s="230"/>
      <c r="H85" s="229"/>
    </row>
    <row r="86" spans="1:8" ht="12.75" customHeight="1">
      <c r="A86" s="223">
        <v>41</v>
      </c>
      <c r="B86" s="224">
        <v>41</v>
      </c>
      <c r="C86" s="225" t="s">
        <v>198</v>
      </c>
      <c r="D86" s="226" t="s">
        <v>199</v>
      </c>
      <c r="E86" s="219" t="s">
        <v>85</v>
      </c>
      <c r="F86" s="227" t="s">
        <v>200</v>
      </c>
      <c r="G86" s="226"/>
      <c r="H86" s="225" t="s">
        <v>201</v>
      </c>
    </row>
    <row r="87" spans="1:8" ht="12.75" customHeight="1">
      <c r="A87" s="223"/>
      <c r="B87" s="224"/>
      <c r="C87" s="225"/>
      <c r="D87" s="226"/>
      <c r="E87" s="220"/>
      <c r="F87" s="227"/>
      <c r="G87" s="226"/>
      <c r="H87" s="225"/>
    </row>
    <row r="88" spans="1:8" ht="12.75" customHeight="1">
      <c r="A88" s="223">
        <v>42</v>
      </c>
      <c r="B88" s="224">
        <v>42</v>
      </c>
      <c r="C88" s="228" t="s">
        <v>202</v>
      </c>
      <c r="D88" s="232" t="s">
        <v>203</v>
      </c>
      <c r="E88" s="219" t="s">
        <v>182</v>
      </c>
      <c r="F88" s="227" t="s">
        <v>204</v>
      </c>
      <c r="G88" s="230"/>
      <c r="H88" s="228" t="s">
        <v>205</v>
      </c>
    </row>
    <row r="89" spans="1:8" ht="12.75" customHeight="1">
      <c r="A89" s="223"/>
      <c r="B89" s="224"/>
      <c r="C89" s="228"/>
      <c r="D89" s="229"/>
      <c r="E89" s="220"/>
      <c r="F89" s="227"/>
      <c r="G89" s="230"/>
      <c r="H89" s="229"/>
    </row>
    <row r="90" spans="1:8" ht="12.75" customHeight="1">
      <c r="A90" s="223">
        <v>43</v>
      </c>
      <c r="B90" s="224">
        <v>43</v>
      </c>
      <c r="C90" s="225" t="s">
        <v>206</v>
      </c>
      <c r="D90" s="226" t="s">
        <v>207</v>
      </c>
      <c r="E90" s="219" t="s">
        <v>182</v>
      </c>
      <c r="F90" s="227" t="s">
        <v>204</v>
      </c>
      <c r="G90" s="226"/>
      <c r="H90" s="225" t="s">
        <v>205</v>
      </c>
    </row>
    <row r="91" spans="1:8" ht="12.75" customHeight="1">
      <c r="A91" s="223"/>
      <c r="B91" s="224"/>
      <c r="C91" s="225"/>
      <c r="D91" s="226"/>
      <c r="E91" s="220"/>
      <c r="F91" s="227"/>
      <c r="G91" s="226"/>
      <c r="H91" s="225"/>
    </row>
    <row r="92" spans="1:7" ht="12.75">
      <c r="A92" s="64"/>
      <c r="B92" s="24"/>
      <c r="C92" s="65"/>
      <c r="D92" s="65"/>
      <c r="E92" s="65"/>
      <c r="F92" s="66"/>
      <c r="G92" s="67"/>
    </row>
    <row r="93" spans="1:8" ht="12.75">
      <c r="A93" s="64"/>
      <c r="B93" s="24"/>
      <c r="C93" s="65"/>
      <c r="D93" s="65"/>
      <c r="E93" s="65"/>
      <c r="F93" s="66"/>
      <c r="G93" s="67"/>
      <c r="H93" s="24"/>
    </row>
    <row r="94" spans="1:8" ht="12.75">
      <c r="A94" s="24"/>
      <c r="B94" s="24"/>
      <c r="C94" s="24"/>
      <c r="D94" s="24"/>
      <c r="E94" s="24"/>
      <c r="F94" s="24"/>
      <c r="H94" s="24"/>
    </row>
  </sheetData>
  <sheetProtection/>
  <mergeCells count="356">
    <mergeCell ref="A1:H1"/>
    <mergeCell ref="B2:C2"/>
    <mergeCell ref="D2:H2"/>
    <mergeCell ref="C3:D3"/>
    <mergeCell ref="G3:H3"/>
    <mergeCell ref="F90:F91"/>
    <mergeCell ref="G90:G91"/>
    <mergeCell ref="H90:H91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H82:H83"/>
    <mergeCell ref="A84:A85"/>
    <mergeCell ref="B84:B85"/>
    <mergeCell ref="C84:C85"/>
    <mergeCell ref="D84:D85"/>
    <mergeCell ref="F84:F85"/>
    <mergeCell ref="G84:G85"/>
    <mergeCell ref="H84:H85"/>
    <mergeCell ref="G78:G79"/>
    <mergeCell ref="C78:C79"/>
    <mergeCell ref="D78:D79"/>
    <mergeCell ref="E78:E79"/>
    <mergeCell ref="E80:E81"/>
    <mergeCell ref="F82:F83"/>
    <mergeCell ref="G82:G83"/>
    <mergeCell ref="B78:B79"/>
    <mergeCell ref="A82:A83"/>
    <mergeCell ref="B82:B83"/>
    <mergeCell ref="C82:C83"/>
    <mergeCell ref="D82:D83"/>
    <mergeCell ref="F78:F79"/>
    <mergeCell ref="H76:H77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D70:D71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2:H73"/>
    <mergeCell ref="A70:A71"/>
    <mergeCell ref="B70:B71"/>
    <mergeCell ref="A74:A75"/>
    <mergeCell ref="B74:B75"/>
    <mergeCell ref="C74:C75"/>
    <mergeCell ref="D74:D75"/>
    <mergeCell ref="F70:F71"/>
    <mergeCell ref="G70:G71"/>
    <mergeCell ref="C70:C71"/>
    <mergeCell ref="A72:A73"/>
    <mergeCell ref="B72:B73"/>
    <mergeCell ref="C72:C73"/>
    <mergeCell ref="D72:D73"/>
    <mergeCell ref="F72:F73"/>
    <mergeCell ref="G72:G73"/>
    <mergeCell ref="G28:G29"/>
    <mergeCell ref="G4:G5"/>
    <mergeCell ref="G6:G7"/>
    <mergeCell ref="G8:G9"/>
    <mergeCell ref="G10:G11"/>
    <mergeCell ref="H70:H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E62:E63"/>
    <mergeCell ref="E64:E65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E48:E49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H6:H7"/>
    <mergeCell ref="F10:F11"/>
    <mergeCell ref="H10:H11"/>
    <mergeCell ref="C8:C9"/>
    <mergeCell ref="F6:F7"/>
    <mergeCell ref="A6:A7"/>
    <mergeCell ref="B6:B7"/>
    <mergeCell ref="C6:C7"/>
    <mergeCell ref="D6:D7"/>
    <mergeCell ref="F8:F9"/>
    <mergeCell ref="H8:H9"/>
    <mergeCell ref="A12:A13"/>
    <mergeCell ref="B12:B13"/>
    <mergeCell ref="C12:C13"/>
    <mergeCell ref="D12:D13"/>
    <mergeCell ref="B10:B11"/>
    <mergeCell ref="C10:C11"/>
    <mergeCell ref="D10:D11"/>
    <mergeCell ref="A8:A9"/>
    <mergeCell ref="B8:B9"/>
    <mergeCell ref="F16:F17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A22:A23"/>
    <mergeCell ref="B22:B23"/>
    <mergeCell ref="C22:C23"/>
    <mergeCell ref="D22:D23"/>
    <mergeCell ref="G22:G23"/>
    <mergeCell ref="G24:G25"/>
    <mergeCell ref="A24:A25"/>
    <mergeCell ref="B24:B25"/>
    <mergeCell ref="F20:F21"/>
    <mergeCell ref="H20:H21"/>
    <mergeCell ref="F22:F23"/>
    <mergeCell ref="H22:H23"/>
    <mergeCell ref="F26:F27"/>
    <mergeCell ref="H26:H27"/>
    <mergeCell ref="F24:F25"/>
    <mergeCell ref="H24:H25"/>
    <mergeCell ref="G26:G27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28:E29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  <mergeCell ref="E44:E45"/>
    <mergeCell ref="E46:E47"/>
    <mergeCell ref="E76:E77"/>
    <mergeCell ref="E50:E51"/>
    <mergeCell ref="E52:E53"/>
    <mergeCell ref="E54:E55"/>
    <mergeCell ref="E56:E57"/>
    <mergeCell ref="E58:E59"/>
    <mergeCell ref="E60:E61"/>
    <mergeCell ref="E82:E83"/>
    <mergeCell ref="E84:E85"/>
    <mergeCell ref="E86:E87"/>
    <mergeCell ref="E88:E89"/>
    <mergeCell ref="E90:E91"/>
    <mergeCell ref="E66:E67"/>
    <mergeCell ref="E68:E69"/>
    <mergeCell ref="E70:E71"/>
    <mergeCell ref="E72:E73"/>
    <mergeCell ref="E74:E7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181"/>
  <sheetViews>
    <sheetView zoomScalePageLayoutView="0" workbookViewId="0" topLeftCell="A160">
      <selection activeCell="A178" sqref="A178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05" t="s">
        <v>37</v>
      </c>
      <c r="C1" s="305"/>
      <c r="D1" s="305"/>
      <c r="E1" s="305"/>
      <c r="F1" s="305"/>
      <c r="G1" s="305"/>
      <c r="H1" s="305"/>
      <c r="I1" s="305"/>
      <c r="K1" s="305" t="s">
        <v>37</v>
      </c>
      <c r="L1" s="305"/>
      <c r="M1" s="305"/>
      <c r="N1" s="305"/>
      <c r="O1" s="305"/>
      <c r="P1" s="305"/>
      <c r="Q1" s="305"/>
      <c r="R1" s="305"/>
    </row>
    <row r="2" spans="2:18" ht="15.75">
      <c r="B2" s="306" t="str">
        <f>'пр.взв.'!G3</f>
        <v>в.к.68 кг</v>
      </c>
      <c r="C2" s="305"/>
      <c r="D2" s="305"/>
      <c r="E2" s="305"/>
      <c r="F2" s="305"/>
      <c r="G2" s="305"/>
      <c r="H2" s="305"/>
      <c r="I2" s="305"/>
      <c r="K2" s="306" t="str">
        <f>B2</f>
        <v>в.к.68 кг</v>
      </c>
      <c r="L2" s="305"/>
      <c r="M2" s="305"/>
      <c r="N2" s="305"/>
      <c r="O2" s="305"/>
      <c r="P2" s="305"/>
      <c r="Q2" s="305"/>
      <c r="R2" s="305"/>
    </row>
    <row r="3" spans="2:18" ht="16.5" thickBot="1">
      <c r="B3" s="84" t="s">
        <v>38</v>
      </c>
      <c r="C3" s="85" t="s">
        <v>39</v>
      </c>
      <c r="D3" s="86" t="s">
        <v>46</v>
      </c>
      <c r="E3" s="85"/>
      <c r="F3" s="84"/>
      <c r="G3" s="85"/>
      <c r="H3" s="85"/>
      <c r="I3" s="85"/>
      <c r="J3" s="85"/>
      <c r="K3" s="84" t="s">
        <v>1</v>
      </c>
      <c r="L3" s="85" t="s">
        <v>39</v>
      </c>
      <c r="M3" s="86" t="s">
        <v>46</v>
      </c>
      <c r="N3" s="85"/>
      <c r="O3" s="84"/>
      <c r="P3" s="85"/>
      <c r="Q3" s="85"/>
      <c r="R3" s="85"/>
    </row>
    <row r="4" spans="1:18" ht="12.75">
      <c r="A4" s="284" t="s">
        <v>41</v>
      </c>
      <c r="B4" s="286" t="s">
        <v>3</v>
      </c>
      <c r="C4" s="276" t="s">
        <v>4</v>
      </c>
      <c r="D4" s="276" t="s">
        <v>13</v>
      </c>
      <c r="E4" s="276" t="s">
        <v>14</v>
      </c>
      <c r="F4" s="276" t="s">
        <v>15</v>
      </c>
      <c r="G4" s="278" t="s">
        <v>42</v>
      </c>
      <c r="H4" s="280" t="s">
        <v>43</v>
      </c>
      <c r="I4" s="282" t="s">
        <v>17</v>
      </c>
      <c r="J4" s="284" t="s">
        <v>41</v>
      </c>
      <c r="K4" s="286" t="s">
        <v>3</v>
      </c>
      <c r="L4" s="276" t="s">
        <v>4</v>
      </c>
      <c r="M4" s="276" t="s">
        <v>13</v>
      </c>
      <c r="N4" s="276" t="s">
        <v>14</v>
      </c>
      <c r="O4" s="276" t="s">
        <v>15</v>
      </c>
      <c r="P4" s="278" t="s">
        <v>42</v>
      </c>
      <c r="Q4" s="280" t="s">
        <v>43</v>
      </c>
      <c r="R4" s="282" t="s">
        <v>17</v>
      </c>
    </row>
    <row r="5" spans="1:18" ht="13.5" thickBot="1">
      <c r="A5" s="285"/>
      <c r="B5" s="304" t="s">
        <v>44</v>
      </c>
      <c r="C5" s="277"/>
      <c r="D5" s="277"/>
      <c r="E5" s="277"/>
      <c r="F5" s="277"/>
      <c r="G5" s="279"/>
      <c r="H5" s="281"/>
      <c r="I5" s="283" t="s">
        <v>45</v>
      </c>
      <c r="J5" s="285"/>
      <c r="K5" s="304" t="s">
        <v>44</v>
      </c>
      <c r="L5" s="277"/>
      <c r="M5" s="277"/>
      <c r="N5" s="277"/>
      <c r="O5" s="277"/>
      <c r="P5" s="279"/>
      <c r="Q5" s="281"/>
      <c r="R5" s="283" t="s">
        <v>45</v>
      </c>
    </row>
    <row r="6" spans="1:18" ht="12.75" customHeight="1">
      <c r="A6" s="299">
        <v>1</v>
      </c>
      <c r="B6" s="311">
        <v>1</v>
      </c>
      <c r="C6" s="313" t="str">
        <f>VLOOKUP(B6,'пр.взв.'!B6:H91,2,FALSE)</f>
        <v>СЕРГЕЕВ Виталий Николаевич</v>
      </c>
      <c r="D6" s="272" t="str">
        <f>VLOOKUP(B6,'пр.взв.'!B6:H91,3,FALSE)</f>
        <v>03.01.1983, ЗМС</v>
      </c>
      <c r="E6" s="272" t="str">
        <f>VLOOKUP(B6,'пр.взв.'!B1:H91,4,FALSE)</f>
        <v>М</v>
      </c>
      <c r="F6" s="247"/>
      <c r="G6" s="260"/>
      <c r="H6" s="261"/>
      <c r="I6" s="236"/>
      <c r="J6" s="271">
        <v>9</v>
      </c>
      <c r="K6" s="311">
        <v>2</v>
      </c>
      <c r="L6" s="313" t="str">
        <f>VLOOKUP(K6,'пр.взв.'!B6:H91,2,FALSE)</f>
        <v>ШИРЯЕВ Владимир Алексеевич</v>
      </c>
      <c r="M6" s="272" t="str">
        <f>VLOOKUP(K6,'пр.взв.'!B6:H91,3,FALSE)</f>
        <v>01.01.96, КМС</v>
      </c>
      <c r="N6" s="272" t="str">
        <f>VLOOKUP(K6,'пр.взв.'!B6:H91,4,FALSE)</f>
        <v>ЦФО</v>
      </c>
      <c r="O6" s="247"/>
      <c r="P6" s="260"/>
      <c r="Q6" s="261"/>
      <c r="R6" s="236"/>
    </row>
    <row r="7" spans="1:18" ht="12.75" customHeight="1">
      <c r="A7" s="300"/>
      <c r="B7" s="312"/>
      <c r="C7" s="314"/>
      <c r="D7" s="249"/>
      <c r="E7" s="249"/>
      <c r="F7" s="249"/>
      <c r="G7" s="249"/>
      <c r="H7" s="230"/>
      <c r="I7" s="223"/>
      <c r="J7" s="252"/>
      <c r="K7" s="312"/>
      <c r="L7" s="314"/>
      <c r="M7" s="249"/>
      <c r="N7" s="249"/>
      <c r="O7" s="249"/>
      <c r="P7" s="249"/>
      <c r="Q7" s="230"/>
      <c r="R7" s="223"/>
    </row>
    <row r="8" spans="1:18" ht="12.75" customHeight="1">
      <c r="A8" s="300"/>
      <c r="B8" s="307">
        <v>33</v>
      </c>
      <c r="C8" s="309" t="str">
        <f>VLOOKUP(B8,'пр.взв.'!B9:H91,2,FALSE)</f>
        <v>ЮШКОВ Владлен Сергеевич</v>
      </c>
      <c r="D8" s="248" t="str">
        <f>VLOOKUP(B8,'пр.взв.'!B2:H93,3,FALSE)</f>
        <v>04.05.93, КМС</v>
      </c>
      <c r="E8" s="248" t="str">
        <f>VLOOKUP(B8,'пр.взв.'!B1:H93,4,FALSE)</f>
        <v>СКФО</v>
      </c>
      <c r="F8" s="246"/>
      <c r="G8" s="246"/>
      <c r="H8" s="235"/>
      <c r="I8" s="235"/>
      <c r="J8" s="252"/>
      <c r="K8" s="307">
        <v>34</v>
      </c>
      <c r="L8" s="309" t="str">
        <f>VLOOKUP(K8,'пр.взв.'!B2:H93,2,FALSE)</f>
        <v>МАМИЕВ Аловсет Захи оглы</v>
      </c>
      <c r="M8" s="248" t="str">
        <f>VLOOKUP(K8,'пр.взв.'!B1:H93,3,FALSE)</f>
        <v>01.01.91, МС</v>
      </c>
      <c r="N8" s="248" t="str">
        <f>VLOOKUP(K8,'пр.взв.'!B1:H93,4,FALSE)</f>
        <v>ЦФО</v>
      </c>
      <c r="O8" s="246"/>
      <c r="P8" s="246"/>
      <c r="Q8" s="235"/>
      <c r="R8" s="235"/>
    </row>
    <row r="9" spans="1:18" ht="13.5" customHeight="1" thickBot="1">
      <c r="A9" s="303"/>
      <c r="B9" s="308"/>
      <c r="C9" s="310"/>
      <c r="D9" s="267"/>
      <c r="E9" s="267"/>
      <c r="F9" s="264"/>
      <c r="G9" s="264"/>
      <c r="H9" s="265"/>
      <c r="I9" s="265"/>
      <c r="J9" s="268"/>
      <c r="K9" s="308"/>
      <c r="L9" s="310"/>
      <c r="M9" s="267"/>
      <c r="N9" s="267"/>
      <c r="O9" s="264"/>
      <c r="P9" s="264"/>
      <c r="Q9" s="265"/>
      <c r="R9" s="265"/>
    </row>
    <row r="10" spans="1:18" ht="12.75" customHeight="1">
      <c r="A10" s="299">
        <v>2</v>
      </c>
      <c r="B10" s="311">
        <v>17</v>
      </c>
      <c r="C10" s="315" t="str">
        <f>VLOOKUP(B10,'пр.взв.'!B1:H91,2,FALSE)</f>
        <v>ЗЕКЕРАЕВ Руслан Ильчинович</v>
      </c>
      <c r="D10" s="259" t="str">
        <f>VLOOKUP(B10,'пр.взв.'!B1:H95,3,FALSE)</f>
        <v>21.08.1995, КМС</v>
      </c>
      <c r="E10" s="259" t="str">
        <f>VLOOKUP(B10,'пр.взв.'!B1:H95,4,FALSE)</f>
        <v>УФО</v>
      </c>
      <c r="F10" s="266"/>
      <c r="G10" s="273"/>
      <c r="H10" s="274"/>
      <c r="I10" s="259"/>
      <c r="J10" s="271">
        <v>10</v>
      </c>
      <c r="K10" s="311">
        <v>18</v>
      </c>
      <c r="L10" s="315" t="str">
        <f>VLOOKUP(K10,'пр.взв.'!B1:H95,2,FALSE)</f>
        <v>БОНДАРЕВ Александр Витальевич</v>
      </c>
      <c r="M10" s="259" t="str">
        <f>VLOOKUP(K10,'пр.взв.'!B1:H95,3,FALSE)</f>
        <v>01.01.90, МСМК</v>
      </c>
      <c r="N10" s="259" t="str">
        <f>VLOOKUP(K10,'пр.взв.'!B1:H95,4,FALSE)</f>
        <v>ПФО</v>
      </c>
      <c r="O10" s="266"/>
      <c r="P10" s="273"/>
      <c r="Q10" s="274"/>
      <c r="R10" s="259"/>
    </row>
    <row r="11" spans="1:18" ht="12.75" customHeight="1">
      <c r="A11" s="300"/>
      <c r="B11" s="312"/>
      <c r="C11" s="314"/>
      <c r="D11" s="249"/>
      <c r="E11" s="249"/>
      <c r="F11" s="249"/>
      <c r="G11" s="249"/>
      <c r="H11" s="230"/>
      <c r="I11" s="223"/>
      <c r="J11" s="252"/>
      <c r="K11" s="312"/>
      <c r="L11" s="314"/>
      <c r="M11" s="249"/>
      <c r="N11" s="249"/>
      <c r="O11" s="249"/>
      <c r="P11" s="249"/>
      <c r="Q11" s="230"/>
      <c r="R11" s="223"/>
    </row>
    <row r="12" spans="1:18" ht="12.75" customHeight="1">
      <c r="A12" s="300"/>
      <c r="B12" s="307">
        <v>49</v>
      </c>
      <c r="C12" s="309" t="e">
        <f>VLOOKUP(B12,'пр.взв.'!B1:H91,2,FALSE)</f>
        <v>#N/A</v>
      </c>
      <c r="D12" s="248" t="e">
        <f>VLOOKUP(B12,'пр.взв.'!B1:H97,3,FALSE)</f>
        <v>#N/A</v>
      </c>
      <c r="E12" s="248" t="e">
        <f>VLOOKUP(B12,'пр.взв.'!B1:H97,4,FALSE)</f>
        <v>#N/A</v>
      </c>
      <c r="F12" s="246"/>
      <c r="G12" s="246"/>
      <c r="H12" s="235"/>
      <c r="I12" s="235"/>
      <c r="J12" s="252"/>
      <c r="K12" s="307">
        <v>50</v>
      </c>
      <c r="L12" s="309" t="e">
        <f>VLOOKUP(K12,'пр.взв.'!B1:H97,2,FALSE)</f>
        <v>#N/A</v>
      </c>
      <c r="M12" s="248" t="e">
        <f>VLOOKUP(K12,'пр.взв.'!B1:H97,3,FALSE)</f>
        <v>#N/A</v>
      </c>
      <c r="N12" s="248" t="e">
        <f>VLOOKUP(K12,'пр.взв.'!B1:H97,4,FALSE)</f>
        <v>#N/A</v>
      </c>
      <c r="O12" s="246"/>
      <c r="P12" s="246"/>
      <c r="Q12" s="235"/>
      <c r="R12" s="235"/>
    </row>
    <row r="13" spans="1:18" ht="13.5" customHeight="1" thickBot="1">
      <c r="A13" s="303"/>
      <c r="B13" s="308"/>
      <c r="C13" s="310"/>
      <c r="D13" s="267"/>
      <c r="E13" s="267"/>
      <c r="F13" s="264"/>
      <c r="G13" s="264"/>
      <c r="H13" s="265"/>
      <c r="I13" s="265"/>
      <c r="J13" s="268"/>
      <c r="K13" s="308"/>
      <c r="L13" s="310"/>
      <c r="M13" s="267"/>
      <c r="N13" s="267"/>
      <c r="O13" s="264"/>
      <c r="P13" s="264"/>
      <c r="Q13" s="265"/>
      <c r="R13" s="265"/>
    </row>
    <row r="14" spans="1:18" ht="12.75" customHeight="1">
      <c r="A14" s="299">
        <v>3</v>
      </c>
      <c r="B14" s="311">
        <v>9</v>
      </c>
      <c r="C14" s="313" t="str">
        <f>VLOOKUP(B14,'пр.взв.'!B1:H739,2,FALSE)</f>
        <v>РЯБЦЕВ Иван Павлович</v>
      </c>
      <c r="D14" s="272" t="str">
        <f>VLOOKUP(B14,'пр.взв.'!B1:H99,3,FALSE)</f>
        <v>17.09.1994, КМС</v>
      </c>
      <c r="E14" s="272" t="str">
        <f>VLOOKUP(B14,'пр.взв.'!B1:H99,4,FALSE)</f>
        <v>ЦФО</v>
      </c>
      <c r="F14" s="247"/>
      <c r="G14" s="260"/>
      <c r="H14" s="261"/>
      <c r="I14" s="236"/>
      <c r="J14" s="271">
        <v>11</v>
      </c>
      <c r="K14" s="311">
        <v>10</v>
      </c>
      <c r="L14" s="313" t="str">
        <f>VLOOKUP(K14,'пр.взв.'!B1:H99,2,FALSE)</f>
        <v>БАЦЕНКОВ Антон Андреевич</v>
      </c>
      <c r="M14" s="272" t="str">
        <f>VLOOKUP(K14,'пр.взв.'!B1:H99,3,FALSE)</f>
        <v>23.11.1987 КМС</v>
      </c>
      <c r="N14" s="272" t="str">
        <f>VLOOKUP(K14,'пр.взв.'!B1:H99,4,FALSE)</f>
        <v>ЦФО</v>
      </c>
      <c r="O14" s="247"/>
      <c r="P14" s="260"/>
      <c r="Q14" s="261"/>
      <c r="R14" s="236"/>
    </row>
    <row r="15" spans="1:18" ht="12.75" customHeight="1">
      <c r="A15" s="300"/>
      <c r="B15" s="312"/>
      <c r="C15" s="314"/>
      <c r="D15" s="249"/>
      <c r="E15" s="249"/>
      <c r="F15" s="249"/>
      <c r="G15" s="249"/>
      <c r="H15" s="230"/>
      <c r="I15" s="223"/>
      <c r="J15" s="252"/>
      <c r="K15" s="312"/>
      <c r="L15" s="314"/>
      <c r="M15" s="249"/>
      <c r="N15" s="249"/>
      <c r="O15" s="249"/>
      <c r="P15" s="249"/>
      <c r="Q15" s="230"/>
      <c r="R15" s="223"/>
    </row>
    <row r="16" spans="1:18" ht="12.75" customHeight="1">
      <c r="A16" s="300"/>
      <c r="B16" s="307">
        <v>41</v>
      </c>
      <c r="C16" s="309" t="str">
        <f>VLOOKUP(B16,'пр.взв.'!B1:H759,2,FALSE)</f>
        <v>БУТОВ Руслан Владимирович</v>
      </c>
      <c r="D16" s="248" t="str">
        <f>VLOOKUP(B16,'пр.взв.'!B1:H101,3,FALSE)</f>
        <v>05.06.94, МС</v>
      </c>
      <c r="E16" s="248" t="str">
        <f>VLOOKUP(B16,'пр.взв.'!B1:H101,4,FALSE)</f>
        <v>ЮФО</v>
      </c>
      <c r="F16" s="246"/>
      <c r="G16" s="246"/>
      <c r="H16" s="235"/>
      <c r="I16" s="235"/>
      <c r="J16" s="252"/>
      <c r="K16" s="307">
        <v>42</v>
      </c>
      <c r="L16" s="309" t="str">
        <f>VLOOKUP(K16,'пр.взв.'!B1:H101,2,FALSE)</f>
        <v>МЕДВЕДСКИЙ Юрий Валерьевич</v>
      </c>
      <c r="M16" s="248" t="str">
        <f>VLOOKUP(K16,'пр.взв.'!B1:H101,3,FALSE)</f>
        <v>14.02.86,мс</v>
      </c>
      <c r="N16" s="248" t="str">
        <f>VLOOKUP(K16,'пр.взв.'!B1:H101,4,FALSE)</f>
        <v>ДВФО</v>
      </c>
      <c r="O16" s="246"/>
      <c r="P16" s="246"/>
      <c r="Q16" s="235"/>
      <c r="R16" s="235"/>
    </row>
    <row r="17" spans="1:18" ht="13.5" customHeight="1" thickBot="1">
      <c r="A17" s="303"/>
      <c r="B17" s="308"/>
      <c r="C17" s="310"/>
      <c r="D17" s="267"/>
      <c r="E17" s="267"/>
      <c r="F17" s="264"/>
      <c r="G17" s="264"/>
      <c r="H17" s="265"/>
      <c r="I17" s="265"/>
      <c r="J17" s="268"/>
      <c r="K17" s="308"/>
      <c r="L17" s="310"/>
      <c r="M17" s="267"/>
      <c r="N17" s="267"/>
      <c r="O17" s="264"/>
      <c r="P17" s="264"/>
      <c r="Q17" s="265"/>
      <c r="R17" s="265"/>
    </row>
    <row r="18" spans="1:18" ht="12.75" customHeight="1">
      <c r="A18" s="299">
        <v>4</v>
      </c>
      <c r="B18" s="311">
        <v>25</v>
      </c>
      <c r="C18" s="315" t="str">
        <f>VLOOKUP(B18,'пр.взв.'!B1:H779,2,FALSE)</f>
        <v>КУТЛЮК Алгияр Бакытжанович</v>
      </c>
      <c r="D18" s="259" t="str">
        <f>VLOOKUP(B18,'пр.взв.'!B1:H103,3,FALSE)</f>
        <v>01.01.94, КМС</v>
      </c>
      <c r="E18" s="259" t="str">
        <f>VLOOKUP(B18,'пр.взв.'!B1:H103,4,FALSE)</f>
        <v>ПФО</v>
      </c>
      <c r="F18" s="266"/>
      <c r="G18" s="273"/>
      <c r="H18" s="274"/>
      <c r="I18" s="259"/>
      <c r="J18" s="271">
        <v>12</v>
      </c>
      <c r="K18" s="311">
        <v>26</v>
      </c>
      <c r="L18" s="315" t="str">
        <f>VLOOKUP(K18,'пр.взв.'!B1:H103,2,FALSE)</f>
        <v>ТУКО Дмитрий Дамирович</v>
      </c>
      <c r="M18" s="259" t="str">
        <f>VLOOKUP(K18,'пр.взв.'!B1:H103,3,FALSE)</f>
        <v>12.10.87, Мс</v>
      </c>
      <c r="N18" s="259" t="str">
        <f>VLOOKUP(K18,'пр.взв.'!B1:H103,4,FALSE)</f>
        <v>ПФО</v>
      </c>
      <c r="O18" s="249"/>
      <c r="P18" s="250"/>
      <c r="Q18" s="230"/>
      <c r="R18" s="248"/>
    </row>
    <row r="19" spans="1:18" ht="12.75" customHeight="1">
      <c r="A19" s="300"/>
      <c r="B19" s="312"/>
      <c r="C19" s="314"/>
      <c r="D19" s="249"/>
      <c r="E19" s="249"/>
      <c r="F19" s="249"/>
      <c r="G19" s="249"/>
      <c r="H19" s="230"/>
      <c r="I19" s="223"/>
      <c r="J19" s="252"/>
      <c r="K19" s="312"/>
      <c r="L19" s="314"/>
      <c r="M19" s="249"/>
      <c r="N19" s="249"/>
      <c r="O19" s="249"/>
      <c r="P19" s="249"/>
      <c r="Q19" s="230"/>
      <c r="R19" s="223"/>
    </row>
    <row r="20" spans="1:18" ht="12.75" customHeight="1">
      <c r="A20" s="300"/>
      <c r="B20" s="307">
        <v>57</v>
      </c>
      <c r="C20" s="309" t="e">
        <f>VLOOKUP(B20,'пр.взв.'!B2:H799,2,FALSE)</f>
        <v>#N/A</v>
      </c>
      <c r="D20" s="248" t="e">
        <f>VLOOKUP(B20,'пр.взв.'!B2:H105,3,FALSE)</f>
        <v>#N/A</v>
      </c>
      <c r="E20" s="248" t="e">
        <f>VLOOKUP(B20,'пр.взв.'!B2:H105,4,FALSE)</f>
        <v>#N/A</v>
      </c>
      <c r="F20" s="246"/>
      <c r="G20" s="246"/>
      <c r="H20" s="235"/>
      <c r="I20" s="235"/>
      <c r="J20" s="252"/>
      <c r="K20" s="307">
        <v>58</v>
      </c>
      <c r="L20" s="309" t="e">
        <f>VLOOKUP(K20,'пр.взв.'!B2:H105,2,FALSE)</f>
        <v>#N/A</v>
      </c>
      <c r="M20" s="248" t="e">
        <f>VLOOKUP(K20,'пр.взв.'!B2:H105,3,FALSE)</f>
        <v>#N/A</v>
      </c>
      <c r="N20" s="248" t="e">
        <f>VLOOKUP(K20,'пр.взв.'!B2:H105,4,FALSE)</f>
        <v>#N/A</v>
      </c>
      <c r="O20" s="246"/>
      <c r="P20" s="246"/>
      <c r="Q20" s="235"/>
      <c r="R20" s="235"/>
    </row>
    <row r="21" spans="1:18" ht="13.5" customHeight="1" thickBot="1">
      <c r="A21" s="303"/>
      <c r="B21" s="308"/>
      <c r="C21" s="310"/>
      <c r="D21" s="267"/>
      <c r="E21" s="267"/>
      <c r="F21" s="264"/>
      <c r="G21" s="264"/>
      <c r="H21" s="265"/>
      <c r="I21" s="265"/>
      <c r="J21" s="268"/>
      <c r="K21" s="308"/>
      <c r="L21" s="310"/>
      <c r="M21" s="267"/>
      <c r="N21" s="267"/>
      <c r="O21" s="264"/>
      <c r="P21" s="264"/>
      <c r="Q21" s="265"/>
      <c r="R21" s="265"/>
    </row>
    <row r="22" spans="1:18" ht="12.75" customHeight="1">
      <c r="A22" s="300">
        <v>5</v>
      </c>
      <c r="B22" s="311">
        <v>5</v>
      </c>
      <c r="C22" s="313" t="str">
        <f>VLOOKUP(B22,'пр.взв.'!B2:H819,2,FALSE)</f>
        <v>ПЛАКСИН Александр Сергеевич</v>
      </c>
      <c r="D22" s="272" t="str">
        <f>VLOOKUP(B22,'пр.взв.'!B2:H107,3,FALSE)</f>
        <v>01.01.85, КМС</v>
      </c>
      <c r="E22" s="272" t="str">
        <f>VLOOKUP(B22,'пр.взв.'!B2:H107,4,FALSE)</f>
        <v>ЦФО</v>
      </c>
      <c r="F22" s="247"/>
      <c r="G22" s="260"/>
      <c r="H22" s="261"/>
      <c r="I22" s="236"/>
      <c r="J22" s="271">
        <v>13</v>
      </c>
      <c r="K22" s="311">
        <v>6</v>
      </c>
      <c r="L22" s="313" t="str">
        <f>VLOOKUP(K22,'пр.взв.'!B2:H107,2,FALSE)</f>
        <v>МЕЛЬНИКОВ Антон Сергеевич</v>
      </c>
      <c r="M22" s="272" t="str">
        <f>VLOOKUP(K22,'пр.взв.'!B2:H107,3,FALSE)</f>
        <v>15.05.91, МС</v>
      </c>
      <c r="N22" s="272" t="str">
        <f>VLOOKUP(K22,'пр.взв.'!B2:H107,4,FALSE)</f>
        <v>ЦФО</v>
      </c>
      <c r="O22" s="247"/>
      <c r="P22" s="260"/>
      <c r="Q22" s="261"/>
      <c r="R22" s="236"/>
    </row>
    <row r="23" spans="1:18" ht="12.75" customHeight="1">
      <c r="A23" s="300"/>
      <c r="B23" s="312"/>
      <c r="C23" s="314"/>
      <c r="D23" s="249"/>
      <c r="E23" s="249"/>
      <c r="F23" s="249"/>
      <c r="G23" s="249"/>
      <c r="H23" s="230"/>
      <c r="I23" s="223"/>
      <c r="J23" s="252"/>
      <c r="K23" s="312"/>
      <c r="L23" s="314"/>
      <c r="M23" s="249"/>
      <c r="N23" s="249"/>
      <c r="O23" s="249"/>
      <c r="P23" s="249"/>
      <c r="Q23" s="230"/>
      <c r="R23" s="223"/>
    </row>
    <row r="24" spans="1:18" ht="12.75" customHeight="1">
      <c r="A24" s="300"/>
      <c r="B24" s="307">
        <v>37</v>
      </c>
      <c r="C24" s="309" t="str">
        <f>VLOOKUP(B24,'пр.взв.'!B2:H839,2,FALSE)</f>
        <v>ОСИПОВ Дмитрий Васильевич</v>
      </c>
      <c r="D24" s="248" t="str">
        <f>VLOOKUP(B24,'пр.взв.'!B2:H109,3,FALSE)</f>
        <v>14.04.90, МС</v>
      </c>
      <c r="E24" s="248" t="str">
        <f>VLOOKUP(B24,'пр.взв.'!B2:H109,4,FALSE)</f>
        <v>ЦФО</v>
      </c>
      <c r="F24" s="246"/>
      <c r="G24" s="246"/>
      <c r="H24" s="235"/>
      <c r="I24" s="235"/>
      <c r="J24" s="252"/>
      <c r="K24" s="307">
        <v>38</v>
      </c>
      <c r="L24" s="309" t="str">
        <f>VLOOKUP(K24,'пр.взв.'!B2:H109,2,FALSE)</f>
        <v>ИСТОМИН Павел Николаевич</v>
      </c>
      <c r="M24" s="248" t="str">
        <f>VLOOKUP(K24,'пр.взв.'!B2:H109,3,FALSE)</f>
        <v>07.11.1983, КМС</v>
      </c>
      <c r="N24" s="248" t="str">
        <f>VLOOKUP(K24,'пр.взв.'!B2:H109,4,FALSE)</f>
        <v>СЗФО</v>
      </c>
      <c r="O24" s="246"/>
      <c r="P24" s="246"/>
      <c r="Q24" s="235"/>
      <c r="R24" s="235"/>
    </row>
    <row r="25" spans="1:18" ht="13.5" customHeight="1" thickBot="1">
      <c r="A25" s="303"/>
      <c r="B25" s="308"/>
      <c r="C25" s="310"/>
      <c r="D25" s="267"/>
      <c r="E25" s="267"/>
      <c r="F25" s="264"/>
      <c r="G25" s="264"/>
      <c r="H25" s="265"/>
      <c r="I25" s="265"/>
      <c r="J25" s="268"/>
      <c r="K25" s="308"/>
      <c r="L25" s="310"/>
      <c r="M25" s="267"/>
      <c r="N25" s="267"/>
      <c r="O25" s="264"/>
      <c r="P25" s="264"/>
      <c r="Q25" s="265"/>
      <c r="R25" s="265"/>
    </row>
    <row r="26" spans="1:18" ht="12.75" customHeight="1">
      <c r="A26" s="299">
        <v>6</v>
      </c>
      <c r="B26" s="311">
        <v>21</v>
      </c>
      <c r="C26" s="315" t="str">
        <f>VLOOKUP(B26,'пр.взв.'!B2:H859,2,FALSE)</f>
        <v>БУРДАЕВ Роман Михайлович</v>
      </c>
      <c r="D26" s="259" t="str">
        <f>VLOOKUP(B26,'пр.взв.'!B2:H111,3,FALSE)</f>
        <v>22.05.1995, МСМК</v>
      </c>
      <c r="E26" s="259" t="str">
        <f>VLOOKUP(B26,'пр.взв.'!B2:H111,4,FALSE)</f>
        <v>СП</v>
      </c>
      <c r="F26" s="266"/>
      <c r="G26" s="273"/>
      <c r="H26" s="274"/>
      <c r="I26" s="259"/>
      <c r="J26" s="271">
        <v>14</v>
      </c>
      <c r="K26" s="311">
        <v>22</v>
      </c>
      <c r="L26" s="315" t="str">
        <f>VLOOKUP(K26,'пр.взв.'!B2:H111,2,FALSE)</f>
        <v>МАМЕДОВ Хатаил Илгарович</v>
      </c>
      <c r="M26" s="259" t="str">
        <f>VLOOKUP(K26,'пр.взв.'!B2:H111,3,FALSE)</f>
        <v>03.09.1989, МС</v>
      </c>
      <c r="N26" s="259" t="str">
        <f>VLOOKUP(K26,'пр.взв.'!B2:H111,4,FALSE)</f>
        <v>ЮФО</v>
      </c>
      <c r="O26" s="266"/>
      <c r="P26" s="273"/>
      <c r="Q26" s="274"/>
      <c r="R26" s="259"/>
    </row>
    <row r="27" spans="1:18" ht="12.75" customHeight="1">
      <c r="A27" s="300"/>
      <c r="B27" s="312"/>
      <c r="C27" s="314"/>
      <c r="D27" s="249"/>
      <c r="E27" s="249"/>
      <c r="F27" s="249"/>
      <c r="G27" s="249"/>
      <c r="H27" s="230"/>
      <c r="I27" s="223"/>
      <c r="J27" s="252"/>
      <c r="K27" s="312"/>
      <c r="L27" s="314"/>
      <c r="M27" s="249"/>
      <c r="N27" s="249"/>
      <c r="O27" s="249"/>
      <c r="P27" s="249"/>
      <c r="Q27" s="230"/>
      <c r="R27" s="223"/>
    </row>
    <row r="28" spans="1:18" ht="12.75" customHeight="1">
      <c r="A28" s="300"/>
      <c r="B28" s="307">
        <v>53</v>
      </c>
      <c r="C28" s="309" t="e">
        <f>VLOOKUP(B28,'пр.взв.'!B2:H879,2,FALSE)</f>
        <v>#N/A</v>
      </c>
      <c r="D28" s="248" t="e">
        <f>VLOOKUP(B28,'пр.взв.'!B2:H113,3,FALSE)</f>
        <v>#N/A</v>
      </c>
      <c r="E28" s="248" t="e">
        <f>VLOOKUP(B28,'пр.взв.'!B2:H113,4,FALSE)</f>
        <v>#N/A</v>
      </c>
      <c r="F28" s="246"/>
      <c r="G28" s="246"/>
      <c r="H28" s="235"/>
      <c r="I28" s="235"/>
      <c r="J28" s="252"/>
      <c r="K28" s="307">
        <v>54</v>
      </c>
      <c r="L28" s="309" t="e">
        <f>VLOOKUP(K28,'пр.взв.'!B2:H113,2,FALSE)</f>
        <v>#N/A</v>
      </c>
      <c r="M28" s="248" t="e">
        <f>VLOOKUP(K28,'пр.взв.'!B2:H113,3,FALSE)</f>
        <v>#N/A</v>
      </c>
      <c r="N28" s="248" t="e">
        <f>VLOOKUP(K28,'пр.взв.'!B2:H113,4,FALSE)</f>
        <v>#N/A</v>
      </c>
      <c r="O28" s="246"/>
      <c r="P28" s="246"/>
      <c r="Q28" s="235"/>
      <c r="R28" s="235"/>
    </row>
    <row r="29" spans="1:18" ht="13.5" customHeight="1" thickBot="1">
      <c r="A29" s="301"/>
      <c r="B29" s="308"/>
      <c r="C29" s="310"/>
      <c r="D29" s="267"/>
      <c r="E29" s="267"/>
      <c r="F29" s="264"/>
      <c r="G29" s="264"/>
      <c r="H29" s="265"/>
      <c r="I29" s="265"/>
      <c r="J29" s="268"/>
      <c r="K29" s="308"/>
      <c r="L29" s="310"/>
      <c r="M29" s="267"/>
      <c r="N29" s="267"/>
      <c r="O29" s="264"/>
      <c r="P29" s="264"/>
      <c r="Q29" s="265"/>
      <c r="R29" s="265"/>
    </row>
    <row r="30" spans="1:18" ht="12.75" customHeight="1">
      <c r="A30" s="299">
        <v>7</v>
      </c>
      <c r="B30" s="311">
        <v>13</v>
      </c>
      <c r="C30" s="313" t="str">
        <f>VLOOKUP(B30,'пр.взв.'!B3:H899,2,FALSE)</f>
        <v>КАБАРТАЙ Мухамед Джаухар Хазем</v>
      </c>
      <c r="D30" s="272" t="str">
        <f>VLOOKUP(B30,'пр.взв.'!B3:H115,3,FALSE)</f>
        <v>08.03.1995, МС</v>
      </c>
      <c r="E30" s="272" t="str">
        <f>VLOOKUP(B30,'пр.взв.'!B3:H115,4,FALSE)</f>
        <v>ЮФО</v>
      </c>
      <c r="F30" s="247"/>
      <c r="G30" s="260"/>
      <c r="H30" s="261"/>
      <c r="I30" s="236"/>
      <c r="J30" s="271">
        <v>15</v>
      </c>
      <c r="K30" s="311">
        <v>14</v>
      </c>
      <c r="L30" s="313" t="str">
        <f>VLOOKUP(K30,'пр.взв.'!B3:H115,2,FALSE)</f>
        <v>КОННОВ Мурад Зулимбекович</v>
      </c>
      <c r="M30" s="272" t="str">
        <f>VLOOKUP(K30,'пр.взв.'!B3:H115,3,FALSE)</f>
        <v>30.05.84, МС</v>
      </c>
      <c r="N30" s="272" t="str">
        <f>VLOOKUP(K30,'пр.взв.'!B3:H115,4,FALSE)</f>
        <v>СКФО</v>
      </c>
      <c r="O30" s="247"/>
      <c r="P30" s="260"/>
      <c r="Q30" s="261"/>
      <c r="R30" s="236"/>
    </row>
    <row r="31" spans="1:18" ht="12.75" customHeight="1">
      <c r="A31" s="300"/>
      <c r="B31" s="312"/>
      <c r="C31" s="314"/>
      <c r="D31" s="249"/>
      <c r="E31" s="249"/>
      <c r="F31" s="249"/>
      <c r="G31" s="249"/>
      <c r="H31" s="230"/>
      <c r="I31" s="223"/>
      <c r="J31" s="252"/>
      <c r="K31" s="312"/>
      <c r="L31" s="314"/>
      <c r="M31" s="249"/>
      <c r="N31" s="249"/>
      <c r="O31" s="249"/>
      <c r="P31" s="249"/>
      <c r="Q31" s="230"/>
      <c r="R31" s="223"/>
    </row>
    <row r="32" spans="1:18" ht="12.75" customHeight="1">
      <c r="A32" s="300"/>
      <c r="B32" s="307">
        <v>45</v>
      </c>
      <c r="C32" s="309" t="e">
        <f>VLOOKUP(B32,'пр.взв.'!B3:H919,2,FALSE)</f>
        <v>#N/A</v>
      </c>
      <c r="D32" s="248" t="e">
        <f>VLOOKUP(B32,'пр.взв.'!B3:H117,3,FALSE)</f>
        <v>#N/A</v>
      </c>
      <c r="E32" s="248" t="e">
        <f>VLOOKUP(B32,'пр.взв.'!B3:H117,4,FALSE)</f>
        <v>#N/A</v>
      </c>
      <c r="F32" s="246"/>
      <c r="G32" s="246"/>
      <c r="H32" s="235"/>
      <c r="I32" s="235"/>
      <c r="J32" s="252"/>
      <c r="K32" s="307">
        <v>46</v>
      </c>
      <c r="L32" s="309" t="e">
        <f>VLOOKUP(K32,'пр.взв.'!B3:H117,2,FALSE)</f>
        <v>#N/A</v>
      </c>
      <c r="M32" s="248" t="e">
        <f>VLOOKUP(K32,'пр.взв.'!B3:H117,3,FALSE)</f>
        <v>#N/A</v>
      </c>
      <c r="N32" s="248" t="e">
        <f>VLOOKUP(K32,'пр.взв.'!B3:H117,4,FALSE)</f>
        <v>#N/A</v>
      </c>
      <c r="O32" s="246"/>
      <c r="P32" s="246"/>
      <c r="Q32" s="235"/>
      <c r="R32" s="235"/>
    </row>
    <row r="33" spans="1:18" ht="13.5" customHeight="1" thickBot="1">
      <c r="A33" s="303"/>
      <c r="B33" s="308"/>
      <c r="C33" s="310"/>
      <c r="D33" s="267"/>
      <c r="E33" s="267"/>
      <c r="F33" s="264"/>
      <c r="G33" s="264"/>
      <c r="H33" s="265"/>
      <c r="I33" s="265"/>
      <c r="J33" s="268"/>
      <c r="K33" s="308"/>
      <c r="L33" s="310"/>
      <c r="M33" s="267"/>
      <c r="N33" s="267"/>
      <c r="O33" s="264"/>
      <c r="P33" s="264"/>
      <c r="Q33" s="265"/>
      <c r="R33" s="265"/>
    </row>
    <row r="34" spans="1:18" ht="12.75" customHeight="1">
      <c r="A34" s="299">
        <v>8</v>
      </c>
      <c r="B34" s="311">
        <v>29</v>
      </c>
      <c r="C34" s="315" t="str">
        <f>VLOOKUP(B34,'пр.взв.'!B3:H939,2,FALSE)</f>
        <v>КОСТОЕВ Артур Исронилович</v>
      </c>
      <c r="D34" s="272" t="str">
        <f>VLOOKUP(B34,'пр.взв.'!B3:H119,3,FALSE)</f>
        <v>17.03.1991, МС</v>
      </c>
      <c r="E34" s="272" t="str">
        <f>VLOOKUP(B34,'пр.взв.'!B3:H119,4,FALSE)</f>
        <v>ПФО</v>
      </c>
      <c r="F34" s="266"/>
      <c r="G34" s="273"/>
      <c r="H34" s="274"/>
      <c r="I34" s="259"/>
      <c r="J34" s="316">
        <v>16</v>
      </c>
      <c r="K34" s="311">
        <v>30</v>
      </c>
      <c r="L34" s="315" t="str">
        <f>VLOOKUP(K34,'пр.взв.'!B3:H119,2,FALSE)</f>
        <v>АБДУЛЛИН Руслан мансурович</v>
      </c>
      <c r="M34" s="272" t="str">
        <f>VLOOKUP(K34,'пр.взв.'!B3:H119,3,FALSE)</f>
        <v>17.02.89, МС</v>
      </c>
      <c r="N34" s="272" t="str">
        <f>VLOOKUP(K34,'пр.взв.'!B3:H119,4,FALSE)</f>
        <v>СФО</v>
      </c>
      <c r="O34" s="249"/>
      <c r="P34" s="250"/>
      <c r="Q34" s="230"/>
      <c r="R34" s="248"/>
    </row>
    <row r="35" spans="1:18" ht="12.75" customHeight="1">
      <c r="A35" s="300"/>
      <c r="B35" s="312"/>
      <c r="C35" s="314"/>
      <c r="D35" s="249"/>
      <c r="E35" s="249"/>
      <c r="F35" s="249"/>
      <c r="G35" s="249"/>
      <c r="H35" s="230"/>
      <c r="I35" s="223"/>
      <c r="J35" s="317"/>
      <c r="K35" s="312"/>
      <c r="L35" s="314"/>
      <c r="M35" s="249"/>
      <c r="N35" s="249"/>
      <c r="O35" s="249"/>
      <c r="P35" s="249"/>
      <c r="Q35" s="230"/>
      <c r="R35" s="223"/>
    </row>
    <row r="36" spans="1:18" ht="12.75" customHeight="1">
      <c r="A36" s="300"/>
      <c r="B36" s="307">
        <v>61</v>
      </c>
      <c r="C36" s="309" t="e">
        <f>VLOOKUP(B36,'пр.взв.'!B3:H968,2,FALSE)</f>
        <v>#N/A</v>
      </c>
      <c r="D36" s="248" t="e">
        <f>VLOOKUP(B36,'пр.взв.'!B3:H121,3,FALSE)</f>
        <v>#N/A</v>
      </c>
      <c r="E36" s="248" t="e">
        <f>VLOOKUP(B36,'пр.взв.'!B3:H121,4,FALSE)</f>
        <v>#N/A</v>
      </c>
      <c r="F36" s="246"/>
      <c r="G36" s="246"/>
      <c r="H36" s="235"/>
      <c r="I36" s="235"/>
      <c r="J36" s="317"/>
      <c r="K36" s="307">
        <v>62</v>
      </c>
      <c r="L36" s="309" t="e">
        <f>VLOOKUP(K36,'пр.взв.'!B3:H121,2,FALSE)</f>
        <v>#N/A</v>
      </c>
      <c r="M36" s="248" t="e">
        <f>VLOOKUP(K36,'пр.взв.'!B3:H121,3,FALSE)</f>
        <v>#N/A</v>
      </c>
      <c r="N36" s="248" t="e">
        <f>VLOOKUP(K36,'пр.взв.'!B3:H121,4,FALSE)</f>
        <v>#N/A</v>
      </c>
      <c r="O36" s="246"/>
      <c r="P36" s="246"/>
      <c r="Q36" s="235"/>
      <c r="R36" s="235"/>
    </row>
    <row r="37" spans="1:18" ht="13.5" customHeight="1" thickBot="1">
      <c r="A37" s="301"/>
      <c r="B37" s="319"/>
      <c r="C37" s="320"/>
      <c r="D37" s="321"/>
      <c r="E37" s="321"/>
      <c r="F37" s="322"/>
      <c r="G37" s="322"/>
      <c r="H37" s="323"/>
      <c r="I37" s="323"/>
      <c r="J37" s="318"/>
      <c r="K37" s="319"/>
      <c r="L37" s="320"/>
      <c r="M37" s="321"/>
      <c r="N37" s="321"/>
      <c r="O37" s="322"/>
      <c r="P37" s="322"/>
      <c r="Q37" s="323"/>
      <c r="R37" s="323"/>
    </row>
    <row r="38" spans="1:19" ht="13.5" customHeight="1" thickTop="1">
      <c r="A38" s="299">
        <v>9</v>
      </c>
      <c r="B38" s="326">
        <v>3</v>
      </c>
      <c r="C38" s="313" t="str">
        <f>VLOOKUP(B38,'пр.взв.'!B6:H91,2,FALSE)</f>
        <v>ТАРХАНОВ Александр Алексеевич</v>
      </c>
      <c r="D38" s="272" t="str">
        <f>VLOOKUP(B38,'пр.взв.'!B3:H123,3,FALSE)</f>
        <v>12.06.1986, МС</v>
      </c>
      <c r="E38" s="272" t="str">
        <f>VLOOKUP(B38,'пр.взв.'!B3:H123,4,FALSE)</f>
        <v>СФО</v>
      </c>
      <c r="F38" s="247"/>
      <c r="G38" s="260"/>
      <c r="H38" s="261"/>
      <c r="I38" s="236"/>
      <c r="J38" s="317">
        <v>9</v>
      </c>
      <c r="K38" s="326">
        <v>4</v>
      </c>
      <c r="L38" s="313" t="str">
        <f>VLOOKUP(K38,'пр.взв.'!B3:H123,2,FALSE)</f>
        <v>КАШТАНОВ Андрей Валерьевич</v>
      </c>
      <c r="M38" s="272">
        <f>VLOOKUP(K38,'пр.взв.'!B3:H123,3,FALSE)</f>
        <v>29512</v>
      </c>
      <c r="N38" s="272" t="str">
        <f>VLOOKUP(K38,'пр.взв.'!B3:H123,4,FALSE)</f>
        <v>Крым</v>
      </c>
      <c r="O38" s="247"/>
      <c r="P38" s="260"/>
      <c r="Q38" s="261"/>
      <c r="R38" s="328"/>
      <c r="S38" s="12"/>
    </row>
    <row r="39" spans="1:19" ht="12.75" customHeight="1">
      <c r="A39" s="300"/>
      <c r="B39" s="312"/>
      <c r="C39" s="314"/>
      <c r="D39" s="249"/>
      <c r="E39" s="249"/>
      <c r="F39" s="249"/>
      <c r="G39" s="249"/>
      <c r="H39" s="230"/>
      <c r="I39" s="223"/>
      <c r="J39" s="317"/>
      <c r="K39" s="312"/>
      <c r="L39" s="314"/>
      <c r="M39" s="249"/>
      <c r="N39" s="249"/>
      <c r="O39" s="249"/>
      <c r="P39" s="249"/>
      <c r="Q39" s="230"/>
      <c r="R39" s="329"/>
      <c r="S39" s="12"/>
    </row>
    <row r="40" spans="1:19" ht="12.75" customHeight="1">
      <c r="A40" s="300"/>
      <c r="B40" s="307">
        <v>35</v>
      </c>
      <c r="C40" s="309" t="str">
        <f>VLOOKUP(B40,'пр.взв.'!B1:H1062,2,FALSE)</f>
        <v>БУДИШЕВСКИЙ Константин Владимирович</v>
      </c>
      <c r="D40" s="248" t="str">
        <f>VLOOKUP(B40,'пр.взв.'!B4:H125,3,FALSE)</f>
        <v>01.01.83, КМС</v>
      </c>
      <c r="E40" s="248" t="str">
        <f>VLOOKUP(B40,'пр.взв.'!B4:H125,4,FALSE)</f>
        <v>ДВФО</v>
      </c>
      <c r="F40" s="246"/>
      <c r="G40" s="246"/>
      <c r="H40" s="235"/>
      <c r="I40" s="235"/>
      <c r="J40" s="317"/>
      <c r="K40" s="307">
        <v>36</v>
      </c>
      <c r="L40" s="309" t="str">
        <f>VLOOKUP(K40,'пр.взв.'!B4:H125,2,FALSE)</f>
        <v>КУРНОСОВ Максим Андреевич</v>
      </c>
      <c r="M40" s="248" t="str">
        <f>VLOOKUP(K40,'пр.взв.'!B4:H125,3,FALSE)</f>
        <v>10.09.1996, КМС</v>
      </c>
      <c r="N40" s="248" t="str">
        <f>VLOOKUP(K40,'пр.взв.'!B4:H125,4,FALSE)</f>
        <v>ПФО</v>
      </c>
      <c r="O40" s="246"/>
      <c r="P40" s="246"/>
      <c r="Q40" s="235"/>
      <c r="R40" s="324"/>
      <c r="S40" s="12"/>
    </row>
    <row r="41" spans="1:19" ht="13.5" customHeight="1" thickBot="1">
      <c r="A41" s="303"/>
      <c r="B41" s="308"/>
      <c r="C41" s="310"/>
      <c r="D41" s="267"/>
      <c r="E41" s="267"/>
      <c r="F41" s="264"/>
      <c r="G41" s="264"/>
      <c r="H41" s="265"/>
      <c r="I41" s="265"/>
      <c r="J41" s="327"/>
      <c r="K41" s="308"/>
      <c r="L41" s="310"/>
      <c r="M41" s="267"/>
      <c r="N41" s="267"/>
      <c r="O41" s="264"/>
      <c r="P41" s="264"/>
      <c r="Q41" s="265"/>
      <c r="R41" s="325"/>
      <c r="S41" s="12"/>
    </row>
    <row r="42" spans="1:18" ht="12.75" customHeight="1">
      <c r="A42" s="299">
        <v>10</v>
      </c>
      <c r="B42" s="311">
        <v>19</v>
      </c>
      <c r="C42" s="315" t="str">
        <f>VLOOKUP(B42,'пр.взв.'!B3:H1064,2,FALSE)</f>
        <v>ОНЕГОВ Никита Александрович</v>
      </c>
      <c r="D42" s="259" t="str">
        <f>VLOOKUP(B42,'пр.взв.'!B4:H127,3,FALSE)</f>
        <v>06.03.88, МС</v>
      </c>
      <c r="E42" s="259" t="str">
        <f>VLOOKUP(B42,'пр.взв.'!B4:H127,4,FALSE)</f>
        <v>ЦФО</v>
      </c>
      <c r="F42" s="266"/>
      <c r="G42" s="273"/>
      <c r="H42" s="274"/>
      <c r="I42" s="259"/>
      <c r="J42" s="271">
        <v>10</v>
      </c>
      <c r="K42" s="311">
        <v>20</v>
      </c>
      <c r="L42" s="315" t="str">
        <f>VLOOKUP(K42,'пр.взв.'!B4:H127,2,FALSE)</f>
        <v>КАЛАЧЁВ Дмитрий Валерьевич</v>
      </c>
      <c r="M42" s="259" t="str">
        <f>VLOOKUP(K42,'пр.взв.'!B4:H127,3,FALSE)</f>
        <v>21.01.1990, КМС</v>
      </c>
      <c r="N42" s="259" t="str">
        <f>VLOOKUP(K42,'пр.взв.'!B4:H127,4,FALSE)</f>
        <v>ПФО</v>
      </c>
      <c r="O42" s="266"/>
      <c r="P42" s="273"/>
      <c r="Q42" s="274"/>
      <c r="R42" s="259"/>
    </row>
    <row r="43" spans="1:18" ht="12.75" customHeight="1">
      <c r="A43" s="300"/>
      <c r="B43" s="312"/>
      <c r="C43" s="314"/>
      <c r="D43" s="249"/>
      <c r="E43" s="249"/>
      <c r="F43" s="249"/>
      <c r="G43" s="249"/>
      <c r="H43" s="230"/>
      <c r="I43" s="223"/>
      <c r="J43" s="252"/>
      <c r="K43" s="312"/>
      <c r="L43" s="314"/>
      <c r="M43" s="249"/>
      <c r="N43" s="249"/>
      <c r="O43" s="249"/>
      <c r="P43" s="249"/>
      <c r="Q43" s="230"/>
      <c r="R43" s="223"/>
    </row>
    <row r="44" spans="1:18" ht="12.75" customHeight="1">
      <c r="A44" s="300"/>
      <c r="B44" s="307">
        <v>51</v>
      </c>
      <c r="C44" s="309" t="e">
        <f>VLOOKUP(B44,'пр.взв.'!B3:H1066,2,FALSE)</f>
        <v>#N/A</v>
      </c>
      <c r="D44" s="248" t="e">
        <f>VLOOKUP(B44,'пр.взв.'!B4:H129,3,FALSE)</f>
        <v>#N/A</v>
      </c>
      <c r="E44" s="248" t="e">
        <f>VLOOKUP(B44,'пр.взв.'!B4:H129,4,FALSE)</f>
        <v>#N/A</v>
      </c>
      <c r="F44" s="246"/>
      <c r="G44" s="246"/>
      <c r="H44" s="235"/>
      <c r="I44" s="235"/>
      <c r="J44" s="252"/>
      <c r="K44" s="307">
        <v>52</v>
      </c>
      <c r="L44" s="309" t="e">
        <f>VLOOKUP(K44,'пр.взв.'!B4:H129,2,FALSE)</f>
        <v>#N/A</v>
      </c>
      <c r="M44" s="248" t="e">
        <f>VLOOKUP(K44,'пр.взв.'!B4:H129,3,FALSE)</f>
        <v>#N/A</v>
      </c>
      <c r="N44" s="248" t="e">
        <f>VLOOKUP(K44,'пр.взв.'!B4:H129,4,FALSE)</f>
        <v>#N/A</v>
      </c>
      <c r="O44" s="246"/>
      <c r="P44" s="246"/>
      <c r="Q44" s="235"/>
      <c r="R44" s="235"/>
    </row>
    <row r="45" spans="1:18" ht="13.5" customHeight="1" thickBot="1">
      <c r="A45" s="301"/>
      <c r="B45" s="308"/>
      <c r="C45" s="310"/>
      <c r="D45" s="267"/>
      <c r="E45" s="267"/>
      <c r="F45" s="264"/>
      <c r="G45" s="264"/>
      <c r="H45" s="265"/>
      <c r="I45" s="265"/>
      <c r="J45" s="268"/>
      <c r="K45" s="308"/>
      <c r="L45" s="310"/>
      <c r="M45" s="267"/>
      <c r="N45" s="267"/>
      <c r="O45" s="264"/>
      <c r="P45" s="264"/>
      <c r="Q45" s="265"/>
      <c r="R45" s="265"/>
    </row>
    <row r="46" spans="1:18" ht="12.75" customHeight="1">
      <c r="A46" s="299">
        <v>11</v>
      </c>
      <c r="B46" s="311">
        <v>11</v>
      </c>
      <c r="C46" s="313" t="str">
        <f>VLOOKUP(B46,'пр.взв.'!B3:H1059,2,FALSE)</f>
        <v>ОНДАР Айдын Саскур-оолович</v>
      </c>
      <c r="D46" s="272" t="str">
        <f>VLOOKUP(B46,'пр.взв.'!B4:H131,3,FALSE)</f>
        <v>22.03.85, КМС</v>
      </c>
      <c r="E46" s="272" t="str">
        <f>VLOOKUP(B46,'пр.взв.'!B4:H131,4,FALSE)</f>
        <v>СФО</v>
      </c>
      <c r="F46" s="247"/>
      <c r="G46" s="260"/>
      <c r="H46" s="261"/>
      <c r="I46" s="236"/>
      <c r="J46" s="271">
        <v>11</v>
      </c>
      <c r="K46" s="311">
        <v>12</v>
      </c>
      <c r="L46" s="313" t="str">
        <f>VLOOKUP(K46,'пр.взв.'!B4:H131,2,FALSE)</f>
        <v>КУЛЬМЯЕВ Николай Васильевич</v>
      </c>
      <c r="M46" s="272" t="str">
        <f>VLOOKUP(K46,'пр.взв.'!B4:H131,3,FALSE)</f>
        <v>01.01.86, МС</v>
      </c>
      <c r="N46" s="272" t="str">
        <f>VLOOKUP(K46,'пр.взв.'!B4:H131,4,FALSE)</f>
        <v>ПФО</v>
      </c>
      <c r="O46" s="247"/>
      <c r="P46" s="260"/>
      <c r="Q46" s="261"/>
      <c r="R46" s="236"/>
    </row>
    <row r="47" spans="1:18" ht="12.75" customHeight="1">
      <c r="A47" s="300"/>
      <c r="B47" s="312"/>
      <c r="C47" s="314"/>
      <c r="D47" s="249"/>
      <c r="E47" s="249"/>
      <c r="F47" s="249"/>
      <c r="G47" s="249"/>
      <c r="H47" s="230"/>
      <c r="I47" s="223"/>
      <c r="J47" s="252"/>
      <c r="K47" s="312"/>
      <c r="L47" s="314"/>
      <c r="M47" s="249"/>
      <c r="N47" s="249"/>
      <c r="O47" s="249"/>
      <c r="P47" s="249"/>
      <c r="Q47" s="230"/>
      <c r="R47" s="223"/>
    </row>
    <row r="48" spans="1:18" ht="12.75" customHeight="1">
      <c r="A48" s="300"/>
      <c r="B48" s="307">
        <v>43</v>
      </c>
      <c r="C48" s="309" t="str">
        <f>VLOOKUP(B48,'пр.взв.'!B3:H91,2,FALSE)</f>
        <v>БОРТНИКОВ Сергей Васильевич</v>
      </c>
      <c r="D48" s="248" t="str">
        <f>VLOOKUP(B48,'пр.взв.'!B4:H133,3,FALSE)</f>
        <v>26.08.90, мс</v>
      </c>
      <c r="E48" s="248" t="str">
        <f>VLOOKUP(B48,'пр.взв.'!B4:H133,4,FALSE)</f>
        <v>ДВФО</v>
      </c>
      <c r="F48" s="246"/>
      <c r="G48" s="246"/>
      <c r="H48" s="235"/>
      <c r="I48" s="235"/>
      <c r="J48" s="252"/>
      <c r="K48" s="307">
        <v>44</v>
      </c>
      <c r="L48" s="309" t="e">
        <f>VLOOKUP(K48,'пр.взв.'!B4:H133,2,FALSE)</f>
        <v>#N/A</v>
      </c>
      <c r="M48" s="248" t="e">
        <f>VLOOKUP(K48,'пр.взв.'!B4:H133,3,FALSE)</f>
        <v>#N/A</v>
      </c>
      <c r="N48" s="248" t="e">
        <f>VLOOKUP(K48,'пр.взв.'!B4:H133,4,FALSE)</f>
        <v>#N/A</v>
      </c>
      <c r="O48" s="246"/>
      <c r="P48" s="246"/>
      <c r="Q48" s="235"/>
      <c r="R48" s="235"/>
    </row>
    <row r="49" spans="1:18" ht="13.5" customHeight="1" thickBot="1">
      <c r="A49" s="303"/>
      <c r="B49" s="308"/>
      <c r="C49" s="310"/>
      <c r="D49" s="267"/>
      <c r="E49" s="267"/>
      <c r="F49" s="264"/>
      <c r="G49" s="264"/>
      <c r="H49" s="265"/>
      <c r="I49" s="265"/>
      <c r="J49" s="268"/>
      <c r="K49" s="308"/>
      <c r="L49" s="310"/>
      <c r="M49" s="267"/>
      <c r="N49" s="267"/>
      <c r="O49" s="264"/>
      <c r="P49" s="264"/>
      <c r="Q49" s="265"/>
      <c r="R49" s="265"/>
    </row>
    <row r="50" spans="1:18" ht="12.75" customHeight="1">
      <c r="A50" s="299">
        <v>12</v>
      </c>
      <c r="B50" s="311">
        <v>27</v>
      </c>
      <c r="C50" s="315" t="str">
        <f>VLOOKUP(B50,'пр.взв.'!B3:H91,2,FALSE)</f>
        <v>КОБЗЕВ Андрей Витальевич</v>
      </c>
      <c r="D50" s="259" t="str">
        <f>VLOOKUP(B50,'пр.взв.'!B5:H135,3,FALSE)</f>
        <v>19.08.1992, МС</v>
      </c>
      <c r="E50" s="259" t="str">
        <f>VLOOKUP(B50,'пр.взв.'!B5:H135,4,FALSE)</f>
        <v>ЦФО</v>
      </c>
      <c r="F50" s="266"/>
      <c r="G50" s="273"/>
      <c r="H50" s="274"/>
      <c r="I50" s="259"/>
      <c r="J50" s="271">
        <v>12</v>
      </c>
      <c r="K50" s="311">
        <v>28</v>
      </c>
      <c r="L50" s="315" t="str">
        <f>VLOOKUP(K50,'пр.взв.'!B5:H135,2,FALSE)</f>
        <v>СТЕПАНОВ Денис Леонидович</v>
      </c>
      <c r="M50" s="259" t="str">
        <f>VLOOKUP(K50,'пр.взв.'!B5:H135,3,FALSE)</f>
        <v>19.04.1987, МС</v>
      </c>
      <c r="N50" s="259" t="str">
        <f>VLOOKUP(K50,'пр.взв.'!B5:H135,4,FALSE)</f>
        <v>М</v>
      </c>
      <c r="O50" s="249"/>
      <c r="P50" s="250"/>
      <c r="Q50" s="230"/>
      <c r="R50" s="248"/>
    </row>
    <row r="51" spans="1:18" ht="12.75" customHeight="1">
      <c r="A51" s="300"/>
      <c r="B51" s="312"/>
      <c r="C51" s="314"/>
      <c r="D51" s="249"/>
      <c r="E51" s="249"/>
      <c r="F51" s="249"/>
      <c r="G51" s="249"/>
      <c r="H51" s="230"/>
      <c r="I51" s="223"/>
      <c r="J51" s="252"/>
      <c r="K51" s="312"/>
      <c r="L51" s="314"/>
      <c r="M51" s="249"/>
      <c r="N51" s="249"/>
      <c r="O51" s="249"/>
      <c r="P51" s="249"/>
      <c r="Q51" s="230"/>
      <c r="R51" s="223"/>
    </row>
    <row r="52" spans="1:18" ht="12.75" customHeight="1">
      <c r="A52" s="300"/>
      <c r="B52" s="307">
        <v>59</v>
      </c>
      <c r="C52" s="309" t="e">
        <f>VLOOKUP(B52,'пр.взв.'!B3:H1118,2,FALSE)</f>
        <v>#N/A</v>
      </c>
      <c r="D52" s="248" t="e">
        <f>VLOOKUP(B52,'пр.взв.'!B5:H137,3,FALSE)</f>
        <v>#N/A</v>
      </c>
      <c r="E52" s="248" t="e">
        <f>VLOOKUP(B52,'пр.взв.'!B5:H137,4,FALSE)</f>
        <v>#N/A</v>
      </c>
      <c r="F52" s="246"/>
      <c r="G52" s="246"/>
      <c r="H52" s="235"/>
      <c r="I52" s="235"/>
      <c r="J52" s="252"/>
      <c r="K52" s="307">
        <v>60</v>
      </c>
      <c r="L52" s="309" t="e">
        <f>VLOOKUP(K52,'пр.взв.'!B5:H137,2,FALSE)</f>
        <v>#N/A</v>
      </c>
      <c r="M52" s="248" t="e">
        <f>VLOOKUP(K52,'пр.взв.'!B5:H137,3,FALSE)</f>
        <v>#N/A</v>
      </c>
      <c r="N52" s="248" t="e">
        <f>VLOOKUP(K52,'пр.взв.'!B5:H137,4,FALSE)</f>
        <v>#N/A</v>
      </c>
      <c r="O52" s="246"/>
      <c r="P52" s="246"/>
      <c r="Q52" s="235"/>
      <c r="R52" s="235"/>
    </row>
    <row r="53" spans="1:18" ht="13.5" customHeight="1" thickBot="1">
      <c r="A53" s="301"/>
      <c r="B53" s="308"/>
      <c r="C53" s="310"/>
      <c r="D53" s="267"/>
      <c r="E53" s="267"/>
      <c r="F53" s="264"/>
      <c r="G53" s="264"/>
      <c r="H53" s="265"/>
      <c r="I53" s="265"/>
      <c r="J53" s="268"/>
      <c r="K53" s="308"/>
      <c r="L53" s="310"/>
      <c r="M53" s="267"/>
      <c r="N53" s="267"/>
      <c r="O53" s="264"/>
      <c r="P53" s="264"/>
      <c r="Q53" s="265"/>
      <c r="R53" s="265"/>
    </row>
    <row r="54" spans="1:18" ht="12.75" customHeight="1">
      <c r="A54" s="299">
        <v>13</v>
      </c>
      <c r="B54" s="311">
        <v>7</v>
      </c>
      <c r="C54" s="313" t="str">
        <f>VLOOKUP(B54,'пр.взв.'!B3:H91,2,FALSE)</f>
        <v>МЕЖЛУМЯН Гайик Левонович</v>
      </c>
      <c r="D54" s="272" t="str">
        <f>VLOOKUP(B54,'пр.взв.'!B5:H139,3,FALSE)</f>
        <v>17.05.1990, МС</v>
      </c>
      <c r="E54" s="272" t="str">
        <f>VLOOKUP(B54,'пр.взв.'!B5:H139,4,FALSE)</f>
        <v>ЮФО</v>
      </c>
      <c r="F54" s="247"/>
      <c r="G54" s="260"/>
      <c r="H54" s="261"/>
      <c r="I54" s="236"/>
      <c r="J54" s="271">
        <v>13</v>
      </c>
      <c r="K54" s="311">
        <v>8</v>
      </c>
      <c r="L54" s="313" t="str">
        <f>VLOOKUP(K54,'пр.взв.'!B5:H139,2,FALSE)</f>
        <v>НАСИРОВ Руслан Магомедшерифович</v>
      </c>
      <c r="M54" s="272" t="str">
        <f>VLOOKUP(K54,'пр.взв.'!B5:H139,3,FALSE)</f>
        <v>01.01.84, КМС</v>
      </c>
      <c r="N54" s="272" t="str">
        <f>VLOOKUP(K54,'пр.взв.'!B5:H139,4,FALSE)</f>
        <v>ЦФО</v>
      </c>
      <c r="O54" s="247"/>
      <c r="P54" s="260"/>
      <c r="Q54" s="261"/>
      <c r="R54" s="236"/>
    </row>
    <row r="55" spans="1:18" ht="12.75" customHeight="1">
      <c r="A55" s="300"/>
      <c r="B55" s="312"/>
      <c r="C55" s="314"/>
      <c r="D55" s="249"/>
      <c r="E55" s="249"/>
      <c r="F55" s="249"/>
      <c r="G55" s="249"/>
      <c r="H55" s="230"/>
      <c r="I55" s="223"/>
      <c r="J55" s="252"/>
      <c r="K55" s="312"/>
      <c r="L55" s="314"/>
      <c r="M55" s="249"/>
      <c r="N55" s="249"/>
      <c r="O55" s="249"/>
      <c r="P55" s="249"/>
      <c r="Q55" s="230"/>
      <c r="R55" s="223"/>
    </row>
    <row r="56" spans="1:18" ht="12.75" customHeight="1">
      <c r="A56" s="300"/>
      <c r="B56" s="307">
        <v>39</v>
      </c>
      <c r="C56" s="309" t="str">
        <f>VLOOKUP(B56,'пр.взв.'!B3:H91,2,FALSE)</f>
        <v>СПИРИН Иван Михайлович</v>
      </c>
      <c r="D56" s="248">
        <f>VLOOKUP(B56,'пр.взв.'!B5:H141,3,FALSE)</f>
        <v>32979</v>
      </c>
      <c r="E56" s="248" t="str">
        <f>VLOOKUP(B56,'пр.взв.'!B5:H141,4,FALSE)</f>
        <v>ПФО</v>
      </c>
      <c r="F56" s="246"/>
      <c r="G56" s="246"/>
      <c r="H56" s="235"/>
      <c r="I56" s="235"/>
      <c r="J56" s="252"/>
      <c r="K56" s="307">
        <v>40</v>
      </c>
      <c r="L56" s="309" t="str">
        <f>VLOOKUP(K56,'пр.взв.'!B5:H141,2,FALSE)</f>
        <v>МАКЕЕВ Константин Сергеевич</v>
      </c>
      <c r="M56" s="248" t="str">
        <f>VLOOKUP(K56,'пр.взв.'!B5:H141,3,FALSE)</f>
        <v>06.01.1991, КМС</v>
      </c>
      <c r="N56" s="248" t="str">
        <f>VLOOKUP(K56,'пр.взв.'!B5:H141,4,FALSE)</f>
        <v>УФО</v>
      </c>
      <c r="O56" s="246"/>
      <c r="P56" s="246"/>
      <c r="Q56" s="235"/>
      <c r="R56" s="235"/>
    </row>
    <row r="57" spans="1:18" ht="12.75" customHeight="1" thickBot="1">
      <c r="A57" s="303"/>
      <c r="B57" s="308"/>
      <c r="C57" s="310"/>
      <c r="D57" s="267"/>
      <c r="E57" s="267"/>
      <c r="F57" s="264"/>
      <c r="G57" s="264"/>
      <c r="H57" s="265"/>
      <c r="I57" s="265"/>
      <c r="J57" s="268"/>
      <c r="K57" s="308"/>
      <c r="L57" s="310"/>
      <c r="M57" s="267"/>
      <c r="N57" s="267"/>
      <c r="O57" s="264"/>
      <c r="P57" s="264"/>
      <c r="Q57" s="265"/>
      <c r="R57" s="265"/>
    </row>
    <row r="58" spans="1:18" ht="12.75" customHeight="1">
      <c r="A58" s="299">
        <v>14</v>
      </c>
      <c r="B58" s="311">
        <v>23</v>
      </c>
      <c r="C58" s="315" t="str">
        <f>VLOOKUP(B58,'пр.взв.'!B3:H91,2,FALSE)</f>
        <v>ЕЛИСЕЕВ Дмитрий Игоревич</v>
      </c>
      <c r="D58" s="259" t="str">
        <f>VLOOKUP(B58,'пр.взв.'!B5:H143,3,FALSE)</f>
        <v>01.01.1991, КМС</v>
      </c>
      <c r="E58" s="259" t="str">
        <f>VLOOKUP(B58,'пр.взв.'!B5:H143,4,FALSE)</f>
        <v>ЦФО</v>
      </c>
      <c r="F58" s="266"/>
      <c r="G58" s="273"/>
      <c r="H58" s="274"/>
      <c r="I58" s="259"/>
      <c r="J58" s="271">
        <v>14</v>
      </c>
      <c r="K58" s="311">
        <v>24</v>
      </c>
      <c r="L58" s="315" t="str">
        <f>VLOOKUP(K58,'пр.взв.'!B5:H143,2,FALSE)</f>
        <v>ЧЕСЕБИЙ Абрек Аскербиевич</v>
      </c>
      <c r="M58" s="259" t="str">
        <f>VLOOKUP(K58,'пр.взв.'!B5:H143,3,FALSE)</f>
        <v>01.01.92, МС</v>
      </c>
      <c r="N58" s="259" t="str">
        <f>VLOOKUP(K58,'пр.взв.'!B5:H143,4,FALSE)</f>
        <v>ЮФО</v>
      </c>
      <c r="O58" s="266"/>
      <c r="P58" s="273"/>
      <c r="Q58" s="274"/>
      <c r="R58" s="259"/>
    </row>
    <row r="59" spans="1:18" ht="12.75" customHeight="1">
      <c r="A59" s="300"/>
      <c r="B59" s="312"/>
      <c r="C59" s="314"/>
      <c r="D59" s="249"/>
      <c r="E59" s="249"/>
      <c r="F59" s="249"/>
      <c r="G59" s="249"/>
      <c r="H59" s="230"/>
      <c r="I59" s="223"/>
      <c r="J59" s="252"/>
      <c r="K59" s="312"/>
      <c r="L59" s="314"/>
      <c r="M59" s="249"/>
      <c r="N59" s="249"/>
      <c r="O59" s="249"/>
      <c r="P59" s="249"/>
      <c r="Q59" s="230"/>
      <c r="R59" s="223"/>
    </row>
    <row r="60" spans="1:18" ht="12.75" customHeight="1">
      <c r="A60" s="300"/>
      <c r="B60" s="307">
        <v>55</v>
      </c>
      <c r="C60" s="309" t="e">
        <f>VLOOKUP(B60,'пр.взв.'!B3:H91,2,FALSE)</f>
        <v>#N/A</v>
      </c>
      <c r="D60" s="248" t="e">
        <f>VLOOKUP(B60,'пр.взв.'!B6:H145,3,FALSE)</f>
        <v>#N/A</v>
      </c>
      <c r="E60" s="248" t="e">
        <f>VLOOKUP(B60,'пр.взв.'!B6:H145,4,FALSE)</f>
        <v>#N/A</v>
      </c>
      <c r="F60" s="246"/>
      <c r="G60" s="246"/>
      <c r="H60" s="235"/>
      <c r="I60" s="235"/>
      <c r="J60" s="252"/>
      <c r="K60" s="307">
        <v>56</v>
      </c>
      <c r="L60" s="309" t="e">
        <f>VLOOKUP(K60,'пр.взв.'!B1:H145,2,FALSE)</f>
        <v>#N/A</v>
      </c>
      <c r="M60" s="248" t="e">
        <f>VLOOKUP(K60,'пр.взв.'!B6:H145,3,FALSE)</f>
        <v>#N/A</v>
      </c>
      <c r="N60" s="248" t="e">
        <f>VLOOKUP(K60,'пр.взв.'!B6:H145,4,FALSE)</f>
        <v>#N/A</v>
      </c>
      <c r="O60" s="246"/>
      <c r="P60" s="246"/>
      <c r="Q60" s="235"/>
      <c r="R60" s="235"/>
    </row>
    <row r="61" spans="1:18" ht="13.5" customHeight="1" thickBot="1">
      <c r="A61" s="301"/>
      <c r="B61" s="308"/>
      <c r="C61" s="310"/>
      <c r="D61" s="267"/>
      <c r="E61" s="267"/>
      <c r="F61" s="264"/>
      <c r="G61" s="264"/>
      <c r="H61" s="265"/>
      <c r="I61" s="265"/>
      <c r="J61" s="268"/>
      <c r="K61" s="308"/>
      <c r="L61" s="310"/>
      <c r="M61" s="267"/>
      <c r="N61" s="267"/>
      <c r="O61" s="264"/>
      <c r="P61" s="264"/>
      <c r="Q61" s="265"/>
      <c r="R61" s="265"/>
    </row>
    <row r="62" spans="1:18" ht="12.75" customHeight="1">
      <c r="A62" s="299">
        <v>15</v>
      </c>
      <c r="B62" s="311">
        <v>15</v>
      </c>
      <c r="C62" s="313" t="str">
        <f>VLOOKUP(B62,'пр.взв.'!B3:H91,2,FALSE)</f>
        <v>ЯВОРСКИЙ Павел Андреевич</v>
      </c>
      <c r="D62" s="272" t="str">
        <f>VLOOKUP(B62,'пр.взв.'!B6:H147,3,FALSE)</f>
        <v>17.01.1988, МС</v>
      </c>
      <c r="E62" s="272" t="str">
        <f>VLOOKUP(B62,'пр.взв.'!B6:H147,4,FALSE)</f>
        <v>СЗФО</v>
      </c>
      <c r="F62" s="247"/>
      <c r="G62" s="260"/>
      <c r="H62" s="261"/>
      <c r="I62" s="236"/>
      <c r="J62" s="271">
        <v>15</v>
      </c>
      <c r="K62" s="311">
        <v>16</v>
      </c>
      <c r="L62" s="313" t="str">
        <f>VLOOKUP(K62,'пр.взв.'!B2:H147,2,FALSE)</f>
        <v>ВЕНГЕРКО Павел Олегович</v>
      </c>
      <c r="M62" s="272" t="str">
        <f>VLOOKUP(K62,'пр.взв.'!B6:H147,3,FALSE)</f>
        <v>04.03.90,  КМС</v>
      </c>
      <c r="N62" s="272" t="str">
        <f>VLOOKUP(K62,'пр.взв.'!B6:H147,4,FALSE)</f>
        <v>ПФО</v>
      </c>
      <c r="O62" s="247"/>
      <c r="P62" s="260"/>
      <c r="Q62" s="261"/>
      <c r="R62" s="236"/>
    </row>
    <row r="63" spans="1:18" ht="12.75" customHeight="1">
      <c r="A63" s="300"/>
      <c r="B63" s="312"/>
      <c r="C63" s="314"/>
      <c r="D63" s="249"/>
      <c r="E63" s="249"/>
      <c r="F63" s="249"/>
      <c r="G63" s="249"/>
      <c r="H63" s="230"/>
      <c r="I63" s="223"/>
      <c r="J63" s="252"/>
      <c r="K63" s="312"/>
      <c r="L63" s="314"/>
      <c r="M63" s="249"/>
      <c r="N63" s="249"/>
      <c r="O63" s="249"/>
      <c r="P63" s="249"/>
      <c r="Q63" s="230"/>
      <c r="R63" s="223"/>
    </row>
    <row r="64" spans="1:18" ht="12.75" customHeight="1">
      <c r="A64" s="300"/>
      <c r="B64" s="307">
        <v>47</v>
      </c>
      <c r="C64" s="309" t="e">
        <f>VLOOKUP(B64,'пр.взв.'!B3:H91,2,FALSE)</f>
        <v>#N/A</v>
      </c>
      <c r="D64" s="248" t="e">
        <f>VLOOKUP(B64,'пр.взв.'!B6:H149,3,FALSE)</f>
        <v>#N/A</v>
      </c>
      <c r="E64" s="248" t="e">
        <f>VLOOKUP(B64,'пр.взв.'!B6:H149,4,FALSE)</f>
        <v>#N/A</v>
      </c>
      <c r="F64" s="246"/>
      <c r="G64" s="246"/>
      <c r="H64" s="235"/>
      <c r="I64" s="235"/>
      <c r="J64" s="252"/>
      <c r="K64" s="307">
        <v>48</v>
      </c>
      <c r="L64" s="309" t="e">
        <f>VLOOKUP(K64,'пр.взв.'!B4:H149,2,FALSE)</f>
        <v>#N/A</v>
      </c>
      <c r="M64" s="248" t="e">
        <f>VLOOKUP(K64,'пр.взв.'!B6:H149,3,FALSE)</f>
        <v>#N/A</v>
      </c>
      <c r="N64" s="248" t="e">
        <f>VLOOKUP(K64,'пр.взв.'!B6:H149,4,FALSE)</f>
        <v>#N/A</v>
      </c>
      <c r="O64" s="246"/>
      <c r="P64" s="246"/>
      <c r="Q64" s="235"/>
      <c r="R64" s="235"/>
    </row>
    <row r="65" spans="1:18" ht="13.5" customHeight="1" thickBot="1">
      <c r="A65" s="303"/>
      <c r="B65" s="308"/>
      <c r="C65" s="310"/>
      <c r="D65" s="267"/>
      <c r="E65" s="267"/>
      <c r="F65" s="264"/>
      <c r="G65" s="264"/>
      <c r="H65" s="265"/>
      <c r="I65" s="265"/>
      <c r="J65" s="268"/>
      <c r="K65" s="308"/>
      <c r="L65" s="310"/>
      <c r="M65" s="267"/>
      <c r="N65" s="267"/>
      <c r="O65" s="264"/>
      <c r="P65" s="264"/>
      <c r="Q65" s="265"/>
      <c r="R65" s="265"/>
    </row>
    <row r="66" spans="1:18" ht="12.75" customHeight="1">
      <c r="A66" s="299">
        <v>16</v>
      </c>
      <c r="B66" s="311">
        <v>31</v>
      </c>
      <c r="C66" s="313" t="str">
        <f>VLOOKUP(B66,'пр.взв.'!B3:H91,2,FALSE)</f>
        <v>БЕЛОУСОВ Михаил Евгеньевич</v>
      </c>
      <c r="D66" s="272" t="str">
        <f>VLOOKUP(B66,'пр.взв.'!B6:H151,3,FALSE)</f>
        <v>07.03.89, МС</v>
      </c>
      <c r="E66" s="272" t="str">
        <f>VLOOKUP(B66,'пр.взв.'!B6:H151,4,FALSE)</f>
        <v>ПФО</v>
      </c>
      <c r="F66" s="249"/>
      <c r="G66" s="250"/>
      <c r="H66" s="230"/>
      <c r="I66" s="248"/>
      <c r="J66" s="271">
        <v>16</v>
      </c>
      <c r="K66" s="311">
        <v>32</v>
      </c>
      <c r="L66" s="313" t="str">
        <f>VLOOKUP(K66,'пр.взв.'!B6:H151,2,FALSE)</f>
        <v>НОВРУЗОВ Шаббаз Яшар оглы</v>
      </c>
      <c r="M66" s="272" t="str">
        <f>VLOOKUP(K66,'пр.взв.'!B6:H151,3,FALSE)</f>
        <v>01.01.90, КМС</v>
      </c>
      <c r="N66" s="272" t="str">
        <f>VLOOKUP(K66,'пр.взв.'!B6:H151,4,FALSE)</f>
        <v>ПФО</v>
      </c>
      <c r="O66" s="249"/>
      <c r="P66" s="250"/>
      <c r="Q66" s="230"/>
      <c r="R66" s="248"/>
    </row>
    <row r="67" spans="1:18" ht="12.75" customHeight="1">
      <c r="A67" s="300"/>
      <c r="B67" s="312"/>
      <c r="C67" s="314"/>
      <c r="D67" s="249"/>
      <c r="E67" s="249"/>
      <c r="F67" s="249"/>
      <c r="G67" s="249"/>
      <c r="H67" s="230"/>
      <c r="I67" s="223"/>
      <c r="J67" s="252"/>
      <c r="K67" s="312"/>
      <c r="L67" s="314"/>
      <c r="M67" s="249"/>
      <c r="N67" s="249"/>
      <c r="O67" s="249"/>
      <c r="P67" s="249"/>
      <c r="Q67" s="230"/>
      <c r="R67" s="223"/>
    </row>
    <row r="68" spans="1:18" ht="12.75" customHeight="1">
      <c r="A68" s="300"/>
      <c r="B68" s="307">
        <v>63</v>
      </c>
      <c r="C68" s="309" t="e">
        <f>VLOOKUP(B68,'пр.взв.'!B3:H91,2,FALSE)</f>
        <v>#N/A</v>
      </c>
      <c r="D68" s="248" t="e">
        <f>VLOOKUP(B68,'пр.взв.'!B6:H153,3,FALSE)</f>
        <v>#N/A</v>
      </c>
      <c r="E68" s="248" t="e">
        <f>VLOOKUP(B68,'пр.взв.'!B6:H153,4,FALSE)</f>
        <v>#N/A</v>
      </c>
      <c r="F68" s="246"/>
      <c r="G68" s="246"/>
      <c r="H68" s="235"/>
      <c r="I68" s="235"/>
      <c r="J68" s="252"/>
      <c r="K68" s="307">
        <v>64</v>
      </c>
      <c r="L68" s="309" t="e">
        <f>VLOOKUP(K68,'пр.взв.'!B1:H153,2,FALSE)</f>
        <v>#N/A</v>
      </c>
      <c r="M68" s="248" t="e">
        <f>VLOOKUP(K68,'пр.взв.'!B6:H153,3,FALSE)</f>
        <v>#N/A</v>
      </c>
      <c r="N68" s="248" t="e">
        <f>VLOOKUP(K68,'пр.взв.'!B6:H153,4,FALSE)</f>
        <v>#N/A</v>
      </c>
      <c r="O68" s="246"/>
      <c r="P68" s="246"/>
      <c r="Q68" s="235"/>
      <c r="R68" s="235"/>
    </row>
    <row r="69" spans="1:18" ht="12.75" customHeight="1">
      <c r="A69" s="301"/>
      <c r="B69" s="312"/>
      <c r="C69" s="314"/>
      <c r="D69" s="249"/>
      <c r="E69" s="249"/>
      <c r="F69" s="247"/>
      <c r="G69" s="247"/>
      <c r="H69" s="236"/>
      <c r="I69" s="236"/>
      <c r="J69" s="253"/>
      <c r="K69" s="312"/>
      <c r="L69" s="314"/>
      <c r="M69" s="249"/>
      <c r="N69" s="249"/>
      <c r="O69" s="247"/>
      <c r="P69" s="247"/>
      <c r="Q69" s="236"/>
      <c r="R69" s="236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38</v>
      </c>
      <c r="C71" s="85" t="s">
        <v>39</v>
      </c>
      <c r="D71" s="86" t="s">
        <v>40</v>
      </c>
      <c r="E71" s="85"/>
      <c r="F71" s="84" t="str">
        <f>B2</f>
        <v>в.к.68 кг</v>
      </c>
      <c r="G71" s="85"/>
      <c r="H71" s="85"/>
      <c r="I71" s="85"/>
      <c r="J71" s="85"/>
      <c r="K71" s="84" t="s">
        <v>1</v>
      </c>
      <c r="L71" s="85" t="s">
        <v>39</v>
      </c>
      <c r="M71" s="86" t="s">
        <v>40</v>
      </c>
      <c r="N71" s="85"/>
      <c r="O71" s="84" t="str">
        <f>F71</f>
        <v>в.к.68 кг</v>
      </c>
      <c r="P71" s="85"/>
      <c r="Q71" s="85"/>
      <c r="R71" s="85"/>
    </row>
    <row r="72" spans="1:18" ht="12.75">
      <c r="A72" s="284" t="s">
        <v>41</v>
      </c>
      <c r="B72" s="286" t="s">
        <v>3</v>
      </c>
      <c r="C72" s="276" t="s">
        <v>4</v>
      </c>
      <c r="D72" s="276" t="s">
        <v>13</v>
      </c>
      <c r="E72" s="276" t="s">
        <v>14</v>
      </c>
      <c r="F72" s="276" t="s">
        <v>15</v>
      </c>
      <c r="G72" s="278" t="s">
        <v>42</v>
      </c>
      <c r="H72" s="280" t="s">
        <v>43</v>
      </c>
      <c r="I72" s="282" t="s">
        <v>17</v>
      </c>
      <c r="J72" s="284" t="s">
        <v>41</v>
      </c>
      <c r="K72" s="286" t="s">
        <v>3</v>
      </c>
      <c r="L72" s="276" t="s">
        <v>4</v>
      </c>
      <c r="M72" s="276" t="s">
        <v>13</v>
      </c>
      <c r="N72" s="276" t="s">
        <v>14</v>
      </c>
      <c r="O72" s="276" t="s">
        <v>15</v>
      </c>
      <c r="P72" s="278" t="s">
        <v>42</v>
      </c>
      <c r="Q72" s="280" t="s">
        <v>43</v>
      </c>
      <c r="R72" s="282" t="s">
        <v>17</v>
      </c>
    </row>
    <row r="73" spans="1:18" ht="12.75" customHeight="1" thickBot="1">
      <c r="A73" s="285"/>
      <c r="B73" s="304" t="s">
        <v>44</v>
      </c>
      <c r="C73" s="277"/>
      <c r="D73" s="277"/>
      <c r="E73" s="277"/>
      <c r="F73" s="277"/>
      <c r="G73" s="279"/>
      <c r="H73" s="281"/>
      <c r="I73" s="283" t="s">
        <v>45</v>
      </c>
      <c r="J73" s="285"/>
      <c r="K73" s="304" t="s">
        <v>44</v>
      </c>
      <c r="L73" s="277"/>
      <c r="M73" s="277"/>
      <c r="N73" s="277"/>
      <c r="O73" s="277"/>
      <c r="P73" s="279"/>
      <c r="Q73" s="281"/>
      <c r="R73" s="283" t="s">
        <v>45</v>
      </c>
    </row>
    <row r="74" spans="1:18" ht="13.5" customHeight="1">
      <c r="A74" s="299">
        <v>1</v>
      </c>
      <c r="B74" s="311">
        <f>'пр.хода А'!E5</f>
        <v>1</v>
      </c>
      <c r="C74" s="263" t="str">
        <f>VLOOKUP(B74,'пр.взв.'!B6:H504,2,FALSE)</f>
        <v>СЕРГЕЕВ Виталий Николаевич</v>
      </c>
      <c r="D74" s="272" t="str">
        <f>VLOOKUP(B74,'пр.взв.'!B6:H91,3,FALSE)</f>
        <v>03.01.1983, ЗМС</v>
      </c>
      <c r="E74" s="272" t="str">
        <f>VLOOKUP(B74,'пр.взв.'!B6:H91,4,FALSE)</f>
        <v>М</v>
      </c>
      <c r="F74" s="272"/>
      <c r="G74" s="311"/>
      <c r="H74" s="313"/>
      <c r="I74" s="272"/>
      <c r="J74" s="271">
        <v>9</v>
      </c>
      <c r="K74" s="311">
        <f>'пр.хода Б'!E5</f>
        <v>34</v>
      </c>
      <c r="L74" s="263" t="str">
        <f>VLOOKUP(K74,'пр.взв.'!B6:H91,2,FALSE)</f>
        <v>МАМИЕВ Аловсет Захи оглы</v>
      </c>
      <c r="M74" s="272" t="str">
        <f>VLOOKUP(K74,'пр.взв.'!B6:H91,3,FALSE)</f>
        <v>01.01.91, МС</v>
      </c>
      <c r="N74" s="272" t="str">
        <f>VLOOKUP(K74,'пр.взв.'!B6:H91,4,FALSE)</f>
        <v>ЦФО</v>
      </c>
      <c r="O74" s="247"/>
      <c r="P74" s="260"/>
      <c r="Q74" s="261"/>
      <c r="R74" s="236"/>
    </row>
    <row r="75" spans="1:18" ht="12.75" customHeight="1">
      <c r="A75" s="300"/>
      <c r="B75" s="312"/>
      <c r="C75" s="256"/>
      <c r="D75" s="249"/>
      <c r="E75" s="249"/>
      <c r="F75" s="249"/>
      <c r="G75" s="312"/>
      <c r="H75" s="314"/>
      <c r="I75" s="249"/>
      <c r="J75" s="252"/>
      <c r="K75" s="312"/>
      <c r="L75" s="256"/>
      <c r="M75" s="249"/>
      <c r="N75" s="249"/>
      <c r="O75" s="249"/>
      <c r="P75" s="249"/>
      <c r="Q75" s="230"/>
      <c r="R75" s="223"/>
    </row>
    <row r="76" spans="1:18" ht="12.75" customHeight="1">
      <c r="A76" s="300"/>
      <c r="B76" s="307">
        <f>'пр.хода А'!E9</f>
        <v>17</v>
      </c>
      <c r="C76" s="255" t="str">
        <f>VLOOKUP(B76,'пр.взв.'!B8:H506,2,FALSE)</f>
        <v>ЗЕКЕРАЕВ Руслан Ильчинович</v>
      </c>
      <c r="D76" s="248" t="str">
        <f>VLOOKUP(B76,'пр.взв.'!B5:H93,3,FALSE)</f>
        <v>21.08.1995, КМС</v>
      </c>
      <c r="E76" s="248" t="str">
        <f>VLOOKUP(B76,'пр.взв.'!B4:H93,4,FALSE)</f>
        <v>УФО</v>
      </c>
      <c r="F76" s="248"/>
      <c r="G76" s="307"/>
      <c r="H76" s="309"/>
      <c r="I76" s="248"/>
      <c r="J76" s="252"/>
      <c r="K76" s="307">
        <f>'пр.хода Б'!E9</f>
        <v>18</v>
      </c>
      <c r="L76" s="255" t="str">
        <f>VLOOKUP(K76,'пр.взв.'!B2:H93,2,FALSE)</f>
        <v>БОНДАРЕВ Александр Витальевич</v>
      </c>
      <c r="M76" s="248" t="str">
        <f>VLOOKUP(K76,'пр.взв.'!B2:H93,3,FALSE)</f>
        <v>01.01.90, МСМК</v>
      </c>
      <c r="N76" s="248" t="str">
        <f>VLOOKUP(K76,'пр.взв.'!B1:H93,4,FALSE)</f>
        <v>ПФО</v>
      </c>
      <c r="O76" s="246"/>
      <c r="P76" s="246"/>
      <c r="Q76" s="235"/>
      <c r="R76" s="235"/>
    </row>
    <row r="77" spans="1:18" ht="12.75" customHeight="1" thickBot="1">
      <c r="A77" s="303"/>
      <c r="B77" s="308"/>
      <c r="C77" s="270"/>
      <c r="D77" s="267"/>
      <c r="E77" s="267"/>
      <c r="F77" s="267"/>
      <c r="G77" s="308"/>
      <c r="H77" s="310"/>
      <c r="I77" s="267"/>
      <c r="J77" s="268"/>
      <c r="K77" s="308"/>
      <c r="L77" s="270"/>
      <c r="M77" s="267"/>
      <c r="N77" s="267"/>
      <c r="O77" s="264"/>
      <c r="P77" s="264"/>
      <c r="Q77" s="265"/>
      <c r="R77" s="265"/>
    </row>
    <row r="78" spans="1:18" ht="12.75" customHeight="1">
      <c r="A78" s="299">
        <v>2</v>
      </c>
      <c r="B78" s="311">
        <f>'пр.хода А'!E13</f>
        <v>41</v>
      </c>
      <c r="C78" s="263" t="str">
        <f>VLOOKUP(B78,'пр.взв.'!B1:H508,2,FALSE)</f>
        <v>БУТОВ Руслан Владимирович</v>
      </c>
      <c r="D78" s="259" t="str">
        <f>VLOOKUP(B78,'пр.взв.'!B1:H95,3,FALSE)</f>
        <v>05.06.94, МС</v>
      </c>
      <c r="E78" s="259" t="str">
        <f>VLOOKUP(B78,'пр.взв.'!B1:H95,4,FALSE)</f>
        <v>ЮФО</v>
      </c>
      <c r="F78" s="259"/>
      <c r="G78" s="311"/>
      <c r="H78" s="315"/>
      <c r="I78" s="259"/>
      <c r="J78" s="271">
        <v>10</v>
      </c>
      <c r="K78" s="311">
        <f>'пр.хода Б'!E13</f>
        <v>10</v>
      </c>
      <c r="L78" s="263" t="str">
        <f>VLOOKUP(K78,'пр.взв.'!B1:H95,2,FALSE)</f>
        <v>БАЦЕНКОВ Антон Андреевич</v>
      </c>
      <c r="M78" s="259" t="str">
        <f>VLOOKUP(K78,'пр.взв.'!B1:H95,3,FALSE)</f>
        <v>23.11.1987 КМС</v>
      </c>
      <c r="N78" s="259" t="str">
        <f>VLOOKUP(K78,'пр.взв.'!B1:H95,4,FALSE)</f>
        <v>ЦФО</v>
      </c>
      <c r="O78" s="266"/>
      <c r="P78" s="273"/>
      <c r="Q78" s="274"/>
      <c r="R78" s="259"/>
    </row>
    <row r="79" spans="1:18" ht="12.75">
      <c r="A79" s="300"/>
      <c r="B79" s="312"/>
      <c r="C79" s="256"/>
      <c r="D79" s="249"/>
      <c r="E79" s="249"/>
      <c r="F79" s="249"/>
      <c r="G79" s="312"/>
      <c r="H79" s="314"/>
      <c r="I79" s="249"/>
      <c r="J79" s="252"/>
      <c r="K79" s="312"/>
      <c r="L79" s="256"/>
      <c r="M79" s="249"/>
      <c r="N79" s="249"/>
      <c r="O79" s="249"/>
      <c r="P79" s="249"/>
      <c r="Q79" s="230"/>
      <c r="R79" s="223"/>
    </row>
    <row r="80" spans="1:18" ht="12.75">
      <c r="A80" s="300"/>
      <c r="B80" s="307">
        <f>'пр.хода А'!E17</f>
        <v>25</v>
      </c>
      <c r="C80" s="255" t="str">
        <f>VLOOKUP(B80,'пр.взв.'!B1:H510,2,FALSE)</f>
        <v>КУТЛЮК Алгияр Бакытжанович</v>
      </c>
      <c r="D80" s="248" t="str">
        <f>VLOOKUP(B80,'пр.взв.'!B1:H97,3,FALSE)</f>
        <v>01.01.94, КМС</v>
      </c>
      <c r="E80" s="248" t="str">
        <f>VLOOKUP(B80,'пр.взв.'!B1:H97,4,FALSE)</f>
        <v>ПФО</v>
      </c>
      <c r="F80" s="248"/>
      <c r="G80" s="307"/>
      <c r="H80" s="309"/>
      <c r="I80" s="248"/>
      <c r="J80" s="252"/>
      <c r="K80" s="307">
        <f>'пр.хода Б'!E17</f>
        <v>26</v>
      </c>
      <c r="L80" s="255" t="str">
        <f>VLOOKUP(K80,'пр.взв.'!B1:H97,2,FALSE)</f>
        <v>ТУКО Дмитрий Дамирович</v>
      </c>
      <c r="M80" s="248" t="str">
        <f>VLOOKUP(K80,'пр.взв.'!B1:H97,3,FALSE)</f>
        <v>12.10.87, Мс</v>
      </c>
      <c r="N80" s="248" t="str">
        <f>VLOOKUP(K80,'пр.взв.'!B1:H97,4,FALSE)</f>
        <v>ПФО</v>
      </c>
      <c r="O80" s="246"/>
      <c r="P80" s="246"/>
      <c r="Q80" s="235"/>
      <c r="R80" s="235"/>
    </row>
    <row r="81" spans="1:18" ht="13.5" thickBot="1">
      <c r="A81" s="303"/>
      <c r="B81" s="308"/>
      <c r="C81" s="270"/>
      <c r="D81" s="267"/>
      <c r="E81" s="267"/>
      <c r="F81" s="267"/>
      <c r="G81" s="308"/>
      <c r="H81" s="310"/>
      <c r="I81" s="267"/>
      <c r="J81" s="268"/>
      <c r="K81" s="308"/>
      <c r="L81" s="270"/>
      <c r="M81" s="267"/>
      <c r="N81" s="267"/>
      <c r="O81" s="264"/>
      <c r="P81" s="264"/>
      <c r="Q81" s="265"/>
      <c r="R81" s="265"/>
    </row>
    <row r="82" spans="1:18" ht="12.75" customHeight="1">
      <c r="A82" s="299">
        <v>3</v>
      </c>
      <c r="B82" s="311">
        <f>'пр.хода А'!E21</f>
        <v>37</v>
      </c>
      <c r="C82" s="263" t="str">
        <f>VLOOKUP(B82,'пр.взв.'!B1:H512,2,FALSE)</f>
        <v>ОСИПОВ Дмитрий Васильевич</v>
      </c>
      <c r="D82" s="272" t="str">
        <f>VLOOKUP(B82,'пр.взв.'!B1:H99,3,FALSE)</f>
        <v>14.04.90, МС</v>
      </c>
      <c r="E82" s="272" t="str">
        <f>VLOOKUP(B82,'пр.взв.'!B1:H99,4,FALSE)</f>
        <v>ЦФО</v>
      </c>
      <c r="F82" s="272"/>
      <c r="G82" s="311"/>
      <c r="H82" s="313"/>
      <c r="I82" s="272"/>
      <c r="J82" s="271">
        <v>11</v>
      </c>
      <c r="K82" s="311">
        <f>'пр.хода Б'!E21</f>
        <v>38</v>
      </c>
      <c r="L82" s="263" t="str">
        <f>VLOOKUP(K82,'пр.взв.'!B1:H99,2,FALSE)</f>
        <v>ИСТОМИН Павел Николаевич</v>
      </c>
      <c r="M82" s="272" t="str">
        <f>VLOOKUP(K82,'пр.взв.'!B1:H99,3,FALSE)</f>
        <v>07.11.1983, КМС</v>
      </c>
      <c r="N82" s="272" t="str">
        <f>VLOOKUP(K82,'пр.взв.'!B1:H99,4,FALSE)</f>
        <v>СЗФО</v>
      </c>
      <c r="O82" s="247"/>
      <c r="P82" s="260"/>
      <c r="Q82" s="261"/>
      <c r="R82" s="236"/>
    </row>
    <row r="83" spans="1:18" ht="13.5" customHeight="1">
      <c r="A83" s="300"/>
      <c r="B83" s="312"/>
      <c r="C83" s="256"/>
      <c r="D83" s="249"/>
      <c r="E83" s="249"/>
      <c r="F83" s="249"/>
      <c r="G83" s="312"/>
      <c r="H83" s="314"/>
      <c r="I83" s="249"/>
      <c r="J83" s="252"/>
      <c r="K83" s="312"/>
      <c r="L83" s="256"/>
      <c r="M83" s="249"/>
      <c r="N83" s="249"/>
      <c r="O83" s="249"/>
      <c r="P83" s="249"/>
      <c r="Q83" s="230"/>
      <c r="R83" s="223"/>
    </row>
    <row r="84" spans="1:18" ht="12.75" customHeight="1">
      <c r="A84" s="300"/>
      <c r="B84" s="307">
        <f>'пр.хода А'!E25</f>
        <v>21</v>
      </c>
      <c r="C84" s="255" t="str">
        <f>VLOOKUP(B84,'пр.взв.'!B1:H514,2,FALSE)</f>
        <v>БУРДАЕВ Роман Михайлович</v>
      </c>
      <c r="D84" s="248" t="str">
        <f>VLOOKUP(B84,'пр.взв.'!B1:H101,3,FALSE)</f>
        <v>22.05.1995, МСМК</v>
      </c>
      <c r="E84" s="248" t="str">
        <f>VLOOKUP(B84,'пр.взв.'!B1:H101,4,FALSE)</f>
        <v>СП</v>
      </c>
      <c r="F84" s="248"/>
      <c r="G84" s="307"/>
      <c r="H84" s="309"/>
      <c r="I84" s="248"/>
      <c r="J84" s="252"/>
      <c r="K84" s="307">
        <f>'пр.хода Б'!E25</f>
        <v>22</v>
      </c>
      <c r="L84" s="255" t="str">
        <f>VLOOKUP(K84,'пр.взв.'!B1:H101,2,FALSE)</f>
        <v>МАМЕДОВ Хатаил Илгарович</v>
      </c>
      <c r="M84" s="248" t="str">
        <f>VLOOKUP(K84,'пр.взв.'!B1:H101,3,FALSE)</f>
        <v>03.09.1989, МС</v>
      </c>
      <c r="N84" s="248" t="str">
        <f>VLOOKUP(K84,'пр.взв.'!B1:H101,4,FALSE)</f>
        <v>ЮФО</v>
      </c>
      <c r="O84" s="246"/>
      <c r="P84" s="246"/>
      <c r="Q84" s="235"/>
      <c r="R84" s="235"/>
    </row>
    <row r="85" spans="1:18" ht="12.75" customHeight="1" thickBot="1">
      <c r="A85" s="303"/>
      <c r="B85" s="308"/>
      <c r="C85" s="270"/>
      <c r="D85" s="267"/>
      <c r="E85" s="267"/>
      <c r="F85" s="267"/>
      <c r="G85" s="308"/>
      <c r="H85" s="310"/>
      <c r="I85" s="267"/>
      <c r="J85" s="268"/>
      <c r="K85" s="308"/>
      <c r="L85" s="270"/>
      <c r="M85" s="267"/>
      <c r="N85" s="267"/>
      <c r="O85" s="264"/>
      <c r="P85" s="264"/>
      <c r="Q85" s="265"/>
      <c r="R85" s="265"/>
    </row>
    <row r="86" spans="1:18" ht="12.75" customHeight="1">
      <c r="A86" s="299">
        <v>4</v>
      </c>
      <c r="B86" s="311">
        <f>'пр.хода А'!E29</f>
        <v>13</v>
      </c>
      <c r="C86" s="263" t="str">
        <f>VLOOKUP(B86,'пр.взв.'!B1:H516,2,FALSE)</f>
        <v>КАБАРТАЙ Мухамед Джаухар Хазем</v>
      </c>
      <c r="D86" s="259" t="str">
        <f>VLOOKUP(B86,'пр.взв.'!B1:H103,3,FALSE)</f>
        <v>08.03.1995, МС</v>
      </c>
      <c r="E86" s="259" t="str">
        <f>VLOOKUP(B86,'пр.взв.'!B1:H103,4,FALSE)</f>
        <v>ЮФО</v>
      </c>
      <c r="F86" s="259"/>
      <c r="G86" s="311"/>
      <c r="H86" s="315"/>
      <c r="I86" s="259"/>
      <c r="J86" s="271">
        <v>12</v>
      </c>
      <c r="K86" s="311">
        <f>'пр.хода Б'!E29</f>
        <v>14</v>
      </c>
      <c r="L86" s="263" t="str">
        <f>VLOOKUP(K86,'пр.взв.'!B1:H103,2,FALSE)</f>
        <v>КОННОВ Мурад Зулимбекович</v>
      </c>
      <c r="M86" s="259" t="str">
        <f>VLOOKUP(K86,'пр.взв.'!B1:H103,3,FALSE)</f>
        <v>30.05.84, МС</v>
      </c>
      <c r="N86" s="259" t="str">
        <f>VLOOKUP(K86,'пр.взв.'!B1:H103,4,FALSE)</f>
        <v>СКФО</v>
      </c>
      <c r="O86" s="249"/>
      <c r="P86" s="250"/>
      <c r="Q86" s="230"/>
      <c r="R86" s="248"/>
    </row>
    <row r="87" spans="1:18" ht="13.5" customHeight="1">
      <c r="A87" s="300"/>
      <c r="B87" s="312"/>
      <c r="C87" s="256"/>
      <c r="D87" s="249"/>
      <c r="E87" s="249"/>
      <c r="F87" s="249"/>
      <c r="G87" s="312"/>
      <c r="H87" s="314"/>
      <c r="I87" s="249"/>
      <c r="J87" s="252"/>
      <c r="K87" s="312"/>
      <c r="L87" s="256"/>
      <c r="M87" s="249"/>
      <c r="N87" s="249"/>
      <c r="O87" s="249"/>
      <c r="P87" s="249"/>
      <c r="Q87" s="230"/>
      <c r="R87" s="223"/>
    </row>
    <row r="88" spans="1:18" ht="12.75" customHeight="1">
      <c r="A88" s="300"/>
      <c r="B88" s="307">
        <f>'пр.хода А'!E33</f>
        <v>29</v>
      </c>
      <c r="C88" s="255" t="str">
        <f>VLOOKUP(B88,'пр.взв.'!B2:H518,2,FALSE)</f>
        <v>КОСТОЕВ Артур Исронилович</v>
      </c>
      <c r="D88" s="248" t="str">
        <f>VLOOKUP(B88,'пр.взв.'!B2:H105,3,FALSE)</f>
        <v>17.03.1991, МС</v>
      </c>
      <c r="E88" s="248" t="str">
        <f>VLOOKUP(B88,'пр.взв.'!B2:H105,4,FALSE)</f>
        <v>ПФО</v>
      </c>
      <c r="F88" s="248"/>
      <c r="G88" s="307"/>
      <c r="H88" s="309"/>
      <c r="I88" s="248"/>
      <c r="J88" s="252"/>
      <c r="K88" s="307">
        <f>'пр.хода Б'!E33</f>
        <v>30</v>
      </c>
      <c r="L88" s="255" t="str">
        <f>VLOOKUP(K88,'пр.взв.'!B2:H105,2,FALSE)</f>
        <v>АБДУЛЛИН Руслан мансурович</v>
      </c>
      <c r="M88" s="248" t="str">
        <f>VLOOKUP(K88,'пр.взв.'!B2:H105,3,FALSE)</f>
        <v>17.02.89, МС</v>
      </c>
      <c r="N88" s="248" t="str">
        <f>VLOOKUP(K88,'пр.взв.'!B2:H105,4,FALSE)</f>
        <v>СФО</v>
      </c>
      <c r="O88" s="246"/>
      <c r="P88" s="246"/>
      <c r="Q88" s="235"/>
      <c r="R88" s="235"/>
    </row>
    <row r="89" spans="1:18" ht="12.75" customHeight="1" thickBot="1">
      <c r="A89" s="303"/>
      <c r="B89" s="308"/>
      <c r="C89" s="270"/>
      <c r="D89" s="267"/>
      <c r="E89" s="267"/>
      <c r="F89" s="267"/>
      <c r="G89" s="308"/>
      <c r="H89" s="310"/>
      <c r="I89" s="267"/>
      <c r="J89" s="268"/>
      <c r="K89" s="308"/>
      <c r="L89" s="270"/>
      <c r="M89" s="267"/>
      <c r="N89" s="267"/>
      <c r="O89" s="264"/>
      <c r="P89" s="264"/>
      <c r="Q89" s="265"/>
      <c r="R89" s="265"/>
    </row>
    <row r="90" spans="1:18" ht="12.75" customHeight="1">
      <c r="A90" s="300">
        <v>5</v>
      </c>
      <c r="B90" s="311">
        <f>'пр.хода А'!E38</f>
        <v>3</v>
      </c>
      <c r="C90" s="263" t="str">
        <f>VLOOKUP(B90,'пр.взв.'!B2:H520,2,FALSE)</f>
        <v>ТАРХАНОВ Александр Алексеевич</v>
      </c>
      <c r="D90" s="272" t="str">
        <f>VLOOKUP(B90,'пр.взв.'!B2:H107,3,FALSE)</f>
        <v>12.06.1986, МС</v>
      </c>
      <c r="E90" s="272" t="str">
        <f>VLOOKUP(B90,'пр.взв.'!B2:H107,4,FALSE)</f>
        <v>СФО</v>
      </c>
      <c r="F90" s="272"/>
      <c r="G90" s="311"/>
      <c r="H90" s="313"/>
      <c r="I90" s="272"/>
      <c r="J90" s="271">
        <v>13</v>
      </c>
      <c r="K90" s="311">
        <f>'пр.хода Б'!E38</f>
        <v>4</v>
      </c>
      <c r="L90" s="263" t="str">
        <f>VLOOKUP(K90,'пр.взв.'!B2:H107,2,FALSE)</f>
        <v>КАШТАНОВ Андрей Валерьевич</v>
      </c>
      <c r="M90" s="272">
        <f>VLOOKUP(K90,'пр.взв.'!B2:H107,3,FALSE)</f>
        <v>29512</v>
      </c>
      <c r="N90" s="272" t="str">
        <f>VLOOKUP(K90,'пр.взв.'!B2:H107,4,FALSE)</f>
        <v>Крым</v>
      </c>
      <c r="O90" s="247"/>
      <c r="P90" s="260"/>
      <c r="Q90" s="261"/>
      <c r="R90" s="236"/>
    </row>
    <row r="91" spans="1:18" ht="12.75" customHeight="1">
      <c r="A91" s="300"/>
      <c r="B91" s="312"/>
      <c r="C91" s="256"/>
      <c r="D91" s="249"/>
      <c r="E91" s="249"/>
      <c r="F91" s="249"/>
      <c r="G91" s="312"/>
      <c r="H91" s="314"/>
      <c r="I91" s="249"/>
      <c r="J91" s="252"/>
      <c r="K91" s="312"/>
      <c r="L91" s="256"/>
      <c r="M91" s="249"/>
      <c r="N91" s="249"/>
      <c r="O91" s="249"/>
      <c r="P91" s="249"/>
      <c r="Q91" s="230"/>
      <c r="R91" s="223"/>
    </row>
    <row r="92" spans="1:18" ht="12.75">
      <c r="A92" s="300"/>
      <c r="B92" s="307">
        <f>'пр.хода А'!E42</f>
        <v>19</v>
      </c>
      <c r="C92" s="255" t="str">
        <f>VLOOKUP(B92,'пр.взв.'!B2:H522,2,FALSE)</f>
        <v>ОНЕГОВ Никита Александрович</v>
      </c>
      <c r="D92" s="248" t="str">
        <f>VLOOKUP(B92,'пр.взв.'!B2:H109,3,FALSE)</f>
        <v>06.03.88, МС</v>
      </c>
      <c r="E92" s="248" t="str">
        <f>VLOOKUP(B92,'пр.взв.'!B2:H109,4,FALSE)</f>
        <v>ЦФО</v>
      </c>
      <c r="F92" s="248"/>
      <c r="G92" s="307"/>
      <c r="H92" s="309"/>
      <c r="I92" s="248"/>
      <c r="J92" s="252"/>
      <c r="K92" s="307">
        <f>'пр.хода Б'!E42</f>
        <v>20</v>
      </c>
      <c r="L92" s="255" t="str">
        <f>VLOOKUP(K92,'пр.взв.'!B2:H109,2,FALSE)</f>
        <v>КАЛАЧЁВ Дмитрий Валерьевич</v>
      </c>
      <c r="M92" s="248" t="str">
        <f>VLOOKUP(K92,'пр.взв.'!B2:H109,3,FALSE)</f>
        <v>21.01.1990, КМС</v>
      </c>
      <c r="N92" s="248" t="str">
        <f>VLOOKUP(K92,'пр.взв.'!B2:H109,4,FALSE)</f>
        <v>ПФО</v>
      </c>
      <c r="O92" s="246"/>
      <c r="P92" s="246"/>
      <c r="Q92" s="235"/>
      <c r="R92" s="235"/>
    </row>
    <row r="93" spans="1:18" ht="12.75" customHeight="1" thickBot="1">
      <c r="A93" s="303"/>
      <c r="B93" s="308"/>
      <c r="C93" s="270"/>
      <c r="D93" s="267"/>
      <c r="E93" s="267"/>
      <c r="F93" s="267"/>
      <c r="G93" s="308"/>
      <c r="H93" s="310"/>
      <c r="I93" s="267"/>
      <c r="J93" s="268"/>
      <c r="K93" s="308"/>
      <c r="L93" s="270"/>
      <c r="M93" s="267"/>
      <c r="N93" s="267"/>
      <c r="O93" s="264"/>
      <c r="P93" s="264"/>
      <c r="Q93" s="265"/>
      <c r="R93" s="265"/>
    </row>
    <row r="94" spans="1:18" ht="12.75" customHeight="1">
      <c r="A94" s="299">
        <v>6</v>
      </c>
      <c r="B94" s="311">
        <f>'пр.хода А'!E46</f>
        <v>43</v>
      </c>
      <c r="C94" s="263" t="str">
        <f>VLOOKUP(B94,'пр.взв.'!B2:H524,2,FALSE)</f>
        <v>БОРТНИКОВ Сергей Васильевич</v>
      </c>
      <c r="D94" s="259" t="str">
        <f>VLOOKUP(B94,'пр.взв.'!B2:H111,3,FALSE)</f>
        <v>26.08.90, мс</v>
      </c>
      <c r="E94" s="259" t="str">
        <f>VLOOKUP(B94,'пр.взв.'!B2:H111,4,FALSE)</f>
        <v>ДВФО</v>
      </c>
      <c r="F94" s="259"/>
      <c r="G94" s="311"/>
      <c r="H94" s="315"/>
      <c r="I94" s="259"/>
      <c r="J94" s="271">
        <v>14</v>
      </c>
      <c r="K94" s="311">
        <f>'пр.хода Б'!E46</f>
        <v>12</v>
      </c>
      <c r="L94" s="263" t="str">
        <f>VLOOKUP(K94,'пр.взв.'!B2:H111,2,FALSE)</f>
        <v>КУЛЬМЯЕВ Николай Васильевич</v>
      </c>
      <c r="M94" s="259" t="str">
        <f>VLOOKUP(K94,'пр.взв.'!B2:H111,3,FALSE)</f>
        <v>01.01.86, МС</v>
      </c>
      <c r="N94" s="259" t="str">
        <f>VLOOKUP(K94,'пр.взв.'!B2:H111,4,FALSE)</f>
        <v>ПФО</v>
      </c>
      <c r="O94" s="266"/>
      <c r="P94" s="273"/>
      <c r="Q94" s="274"/>
      <c r="R94" s="259"/>
    </row>
    <row r="95" spans="1:18" ht="12.75" customHeight="1">
      <c r="A95" s="300"/>
      <c r="B95" s="312"/>
      <c r="C95" s="256"/>
      <c r="D95" s="249"/>
      <c r="E95" s="249"/>
      <c r="F95" s="249"/>
      <c r="G95" s="312"/>
      <c r="H95" s="314"/>
      <c r="I95" s="249"/>
      <c r="J95" s="252"/>
      <c r="K95" s="312"/>
      <c r="L95" s="256"/>
      <c r="M95" s="249"/>
      <c r="N95" s="249"/>
      <c r="O95" s="249"/>
      <c r="P95" s="249"/>
      <c r="Q95" s="230"/>
      <c r="R95" s="223"/>
    </row>
    <row r="96" spans="1:18" ht="13.5" customHeight="1">
      <c r="A96" s="300"/>
      <c r="B96" s="307">
        <f>'пр.хода А'!E50</f>
        <v>27</v>
      </c>
      <c r="C96" s="255" t="str">
        <f>VLOOKUP(B96,'пр.взв.'!B2:H526,2,FALSE)</f>
        <v>КОБЗЕВ Андрей Витальевич</v>
      </c>
      <c r="D96" s="248" t="str">
        <f>VLOOKUP(B96,'пр.взв.'!B2:H113,3,FALSE)</f>
        <v>19.08.1992, МС</v>
      </c>
      <c r="E96" s="248" t="str">
        <f>VLOOKUP(B96,'пр.взв.'!B2:H113,4,FALSE)</f>
        <v>ЦФО</v>
      </c>
      <c r="F96" s="248"/>
      <c r="G96" s="307"/>
      <c r="H96" s="309"/>
      <c r="I96" s="248"/>
      <c r="J96" s="252"/>
      <c r="K96" s="307">
        <f>'пр.хода Б'!E50</f>
        <v>28</v>
      </c>
      <c r="L96" s="255" t="str">
        <f>VLOOKUP(K96,'пр.взв.'!B2:H113,2,FALSE)</f>
        <v>СТЕПАНОВ Денис Леонидович</v>
      </c>
      <c r="M96" s="248" t="str">
        <f>VLOOKUP(K96,'пр.взв.'!B2:H113,3,FALSE)</f>
        <v>19.04.1987, МС</v>
      </c>
      <c r="N96" s="248" t="str">
        <f>VLOOKUP(K96,'пр.взв.'!B2:H113,4,FALSE)</f>
        <v>М</v>
      </c>
      <c r="O96" s="246"/>
      <c r="P96" s="246"/>
      <c r="Q96" s="235"/>
      <c r="R96" s="235"/>
    </row>
    <row r="97" spans="1:18" ht="12.75" customHeight="1" thickBot="1">
      <c r="A97" s="301"/>
      <c r="B97" s="308"/>
      <c r="C97" s="270"/>
      <c r="D97" s="267"/>
      <c r="E97" s="267"/>
      <c r="F97" s="267"/>
      <c r="G97" s="308"/>
      <c r="H97" s="310"/>
      <c r="I97" s="267"/>
      <c r="J97" s="268"/>
      <c r="K97" s="308"/>
      <c r="L97" s="270"/>
      <c r="M97" s="267"/>
      <c r="N97" s="267"/>
      <c r="O97" s="264"/>
      <c r="P97" s="264"/>
      <c r="Q97" s="265"/>
      <c r="R97" s="265"/>
    </row>
    <row r="98" spans="1:18" ht="12.75" customHeight="1">
      <c r="A98" s="299">
        <v>7</v>
      </c>
      <c r="B98" s="311">
        <f>'пр.хода А'!E54</f>
        <v>7</v>
      </c>
      <c r="C98" s="263" t="str">
        <f>VLOOKUP(B98,'пр.взв.'!B3:H528,2,FALSE)</f>
        <v>МЕЖЛУМЯН Гайик Левонович</v>
      </c>
      <c r="D98" s="272" t="str">
        <f>VLOOKUP(B98,'пр.взв.'!B3:H115,3,FALSE)</f>
        <v>17.05.1990, МС</v>
      </c>
      <c r="E98" s="272" t="str">
        <f>VLOOKUP(B98,'пр.взв.'!B3:H115,4,FALSE)</f>
        <v>ЮФО</v>
      </c>
      <c r="F98" s="272"/>
      <c r="G98" s="311"/>
      <c r="H98" s="313"/>
      <c r="I98" s="272"/>
      <c r="J98" s="271">
        <v>15</v>
      </c>
      <c r="K98" s="311">
        <f>'пр.хода Б'!E54</f>
        <v>40</v>
      </c>
      <c r="L98" s="263" t="str">
        <f>VLOOKUP(K98,'пр.взв.'!B3:H115,2,FALSE)</f>
        <v>МАКЕЕВ Константин Сергеевич</v>
      </c>
      <c r="M98" s="272" t="str">
        <f>VLOOKUP(K98,'пр.взв.'!B3:H115,3,FALSE)</f>
        <v>06.01.1991, КМС</v>
      </c>
      <c r="N98" s="272" t="str">
        <f>VLOOKUP(K98,'пр.взв.'!B3:H115,4,FALSE)</f>
        <v>УФО</v>
      </c>
      <c r="O98" s="247"/>
      <c r="P98" s="260"/>
      <c r="Q98" s="261"/>
      <c r="R98" s="236"/>
    </row>
    <row r="99" spans="1:18" ht="12.75" customHeight="1">
      <c r="A99" s="300"/>
      <c r="B99" s="312"/>
      <c r="C99" s="256"/>
      <c r="D99" s="249"/>
      <c r="E99" s="249"/>
      <c r="F99" s="249"/>
      <c r="G99" s="312"/>
      <c r="H99" s="314"/>
      <c r="I99" s="249"/>
      <c r="J99" s="252"/>
      <c r="K99" s="312"/>
      <c r="L99" s="256"/>
      <c r="M99" s="249"/>
      <c r="N99" s="249"/>
      <c r="O99" s="249"/>
      <c r="P99" s="249"/>
      <c r="Q99" s="230"/>
      <c r="R99" s="223"/>
    </row>
    <row r="100" spans="1:18" ht="12.75" customHeight="1">
      <c r="A100" s="300"/>
      <c r="B100" s="307">
        <f>'пр.хода А'!E58</f>
        <v>23</v>
      </c>
      <c r="C100" s="255" t="str">
        <f>VLOOKUP(B100,'пр.взв.'!B3:H530,2,FALSE)</f>
        <v>ЕЛИСЕЕВ Дмитрий Игоревич</v>
      </c>
      <c r="D100" s="248" t="str">
        <f>VLOOKUP(B100,'пр.взв.'!B3:H117,3,FALSE)</f>
        <v>01.01.1991, КМС</v>
      </c>
      <c r="E100" s="248" t="str">
        <f>VLOOKUP(B100,'пр.взв.'!B2:H117,4,FALSE)</f>
        <v>ЦФО</v>
      </c>
      <c r="F100" s="248"/>
      <c r="G100" s="307"/>
      <c r="H100" s="309"/>
      <c r="I100" s="248"/>
      <c r="J100" s="252"/>
      <c r="K100" s="307">
        <f>'пр.хода Б'!E58</f>
        <v>24</v>
      </c>
      <c r="L100" s="255" t="str">
        <f>VLOOKUP(K100,'пр.взв.'!B3:H117,2,FALSE)</f>
        <v>ЧЕСЕБИЙ Абрек Аскербиевич</v>
      </c>
      <c r="M100" s="248" t="str">
        <f>VLOOKUP(K100,'пр.взв.'!B3:H117,3,FALSE)</f>
        <v>01.01.92, МС</v>
      </c>
      <c r="N100" s="248" t="str">
        <f>VLOOKUP(K100,'пр.взв.'!B3:H117,4,FALSE)</f>
        <v>ЮФО</v>
      </c>
      <c r="O100" s="246"/>
      <c r="P100" s="246"/>
      <c r="Q100" s="235"/>
      <c r="R100" s="235"/>
    </row>
    <row r="101" spans="1:18" ht="13.5" thickBot="1">
      <c r="A101" s="303"/>
      <c r="B101" s="308"/>
      <c r="C101" s="270"/>
      <c r="D101" s="267"/>
      <c r="E101" s="267"/>
      <c r="F101" s="267"/>
      <c r="G101" s="308"/>
      <c r="H101" s="310"/>
      <c r="I101" s="267"/>
      <c r="J101" s="268"/>
      <c r="K101" s="308"/>
      <c r="L101" s="270"/>
      <c r="M101" s="267"/>
      <c r="N101" s="267"/>
      <c r="O101" s="264"/>
      <c r="P101" s="264"/>
      <c r="Q101" s="265"/>
      <c r="R101" s="265"/>
    </row>
    <row r="102" spans="1:18" ht="12.75" customHeight="1">
      <c r="A102" s="299">
        <v>8</v>
      </c>
      <c r="B102" s="311">
        <f>'пр.хода А'!E62</f>
        <v>15</v>
      </c>
      <c r="C102" s="263" t="str">
        <f>VLOOKUP(B102,'пр.взв.'!B3:H532,2,FALSE)</f>
        <v>ЯВОРСКИЙ Павел Андреевич</v>
      </c>
      <c r="D102" s="272" t="str">
        <f>VLOOKUP(B102,'пр.взв.'!B3:H119,3,FALSE)</f>
        <v>17.01.1988, МС</v>
      </c>
      <c r="E102" s="272" t="str">
        <f>VLOOKUP(B102,'пр.взв.'!B3:H119,4,FALSE)</f>
        <v>СЗФО</v>
      </c>
      <c r="F102" s="272"/>
      <c r="G102" s="311"/>
      <c r="H102" s="313"/>
      <c r="I102" s="272"/>
      <c r="J102" s="271">
        <v>16</v>
      </c>
      <c r="K102" s="311">
        <f>'пр.хода Б'!E62</f>
        <v>16</v>
      </c>
      <c r="L102" s="263" t="str">
        <f>VLOOKUP(K102,'пр.взв.'!B3:H119,2,FALSE)</f>
        <v>ВЕНГЕРКО Павел Олегович</v>
      </c>
      <c r="M102" s="272" t="str">
        <f>VLOOKUP(K102,'пр.взв.'!B3:H119,3,FALSE)</f>
        <v>04.03.90,  КМС</v>
      </c>
      <c r="N102" s="272" t="str">
        <f>VLOOKUP(K102,'пр.взв.'!B3:H119,4,FALSE)</f>
        <v>ПФО</v>
      </c>
      <c r="O102" s="249"/>
      <c r="P102" s="250"/>
      <c r="Q102" s="230"/>
      <c r="R102" s="248"/>
    </row>
    <row r="103" spans="1:18" ht="12.75" customHeight="1">
      <c r="A103" s="300"/>
      <c r="B103" s="312"/>
      <c r="C103" s="256"/>
      <c r="D103" s="249"/>
      <c r="E103" s="249"/>
      <c r="F103" s="249"/>
      <c r="G103" s="312"/>
      <c r="H103" s="314"/>
      <c r="I103" s="249"/>
      <c r="J103" s="252"/>
      <c r="K103" s="312"/>
      <c r="L103" s="256"/>
      <c r="M103" s="249"/>
      <c r="N103" s="249"/>
      <c r="O103" s="249"/>
      <c r="P103" s="249"/>
      <c r="Q103" s="230"/>
      <c r="R103" s="223"/>
    </row>
    <row r="104" spans="1:18" ht="12.75" customHeight="1">
      <c r="A104" s="300"/>
      <c r="B104" s="307">
        <f>'пр.хода А'!E66</f>
        <v>31</v>
      </c>
      <c r="C104" s="255" t="str">
        <f>VLOOKUP(B104,'пр.взв.'!B3:H534,2,FALSE)</f>
        <v>БЕЛОУСОВ Михаил Евгеньевич</v>
      </c>
      <c r="D104" s="248" t="str">
        <f>VLOOKUP(B104,'пр.взв.'!B3:H121,3,FALSE)</f>
        <v>07.03.89, МС</v>
      </c>
      <c r="E104" s="248" t="str">
        <f>VLOOKUP(B104,'пр.взв.'!B3:H121,4,FALSE)</f>
        <v>ПФО</v>
      </c>
      <c r="F104" s="248"/>
      <c r="G104" s="307"/>
      <c r="H104" s="309"/>
      <c r="I104" s="248"/>
      <c r="J104" s="252"/>
      <c r="K104" s="307">
        <f>'пр.хода Б'!E66</f>
        <v>32</v>
      </c>
      <c r="L104" s="255" t="str">
        <f>VLOOKUP(K104,'пр.взв.'!B3:H121,2,FALSE)</f>
        <v>НОВРУЗОВ Шаббаз Яшар оглы</v>
      </c>
      <c r="M104" s="248" t="str">
        <f>VLOOKUP(K104,'пр.взв.'!B3:H121,3,FALSE)</f>
        <v>01.01.90, КМС</v>
      </c>
      <c r="N104" s="248" t="str">
        <f>VLOOKUP(K104,'пр.взв.'!B3:H121,4,FALSE)</f>
        <v>ПФО</v>
      </c>
      <c r="O104" s="246"/>
      <c r="P104" s="246"/>
      <c r="Q104" s="235"/>
      <c r="R104" s="235"/>
    </row>
    <row r="105" spans="1:18" ht="12.75" customHeight="1">
      <c r="A105" s="301"/>
      <c r="B105" s="312"/>
      <c r="C105" s="256"/>
      <c r="D105" s="249"/>
      <c r="E105" s="249"/>
      <c r="F105" s="249"/>
      <c r="G105" s="312"/>
      <c r="H105" s="314"/>
      <c r="I105" s="249"/>
      <c r="J105" s="253"/>
      <c r="K105" s="312"/>
      <c r="L105" s="256"/>
      <c r="M105" s="249"/>
      <c r="N105" s="249"/>
      <c r="O105" s="247"/>
      <c r="P105" s="247"/>
      <c r="Q105" s="236"/>
      <c r="R105" s="236"/>
    </row>
    <row r="107" spans="2:18" ht="16.5" thickBot="1">
      <c r="B107" s="84" t="s">
        <v>38</v>
      </c>
      <c r="C107" s="85" t="s">
        <v>39</v>
      </c>
      <c r="D107" s="86" t="s">
        <v>47</v>
      </c>
      <c r="E107" s="85"/>
      <c r="F107" s="84" t="str">
        <f>B2</f>
        <v>в.к.68 кг</v>
      </c>
      <c r="G107" s="85"/>
      <c r="H107" s="85"/>
      <c r="I107" s="85"/>
      <c r="J107" s="85"/>
      <c r="K107" s="84" t="s">
        <v>1</v>
      </c>
      <c r="L107" s="85" t="s">
        <v>39</v>
      </c>
      <c r="M107" s="86" t="s">
        <v>47</v>
      </c>
      <c r="N107" s="85"/>
      <c r="O107" s="84" t="str">
        <f>F107</f>
        <v>в.к.68 кг</v>
      </c>
      <c r="P107" s="85"/>
      <c r="Q107" s="85"/>
      <c r="R107" s="85"/>
    </row>
    <row r="108" spans="1:18" ht="12.75">
      <c r="A108" s="284" t="s">
        <v>41</v>
      </c>
      <c r="B108" s="286" t="s">
        <v>3</v>
      </c>
      <c r="C108" s="276" t="s">
        <v>4</v>
      </c>
      <c r="D108" s="276" t="s">
        <v>13</v>
      </c>
      <c r="E108" s="276" t="s">
        <v>14</v>
      </c>
      <c r="F108" s="276" t="s">
        <v>15</v>
      </c>
      <c r="G108" s="278" t="s">
        <v>42</v>
      </c>
      <c r="H108" s="280" t="s">
        <v>43</v>
      </c>
      <c r="I108" s="282" t="s">
        <v>17</v>
      </c>
      <c r="J108" s="284" t="s">
        <v>41</v>
      </c>
      <c r="K108" s="286" t="s">
        <v>3</v>
      </c>
      <c r="L108" s="276" t="s">
        <v>4</v>
      </c>
      <c r="M108" s="276" t="s">
        <v>13</v>
      </c>
      <c r="N108" s="276" t="s">
        <v>14</v>
      </c>
      <c r="O108" s="276" t="s">
        <v>15</v>
      </c>
      <c r="P108" s="278" t="s">
        <v>42</v>
      </c>
      <c r="Q108" s="280" t="s">
        <v>43</v>
      </c>
      <c r="R108" s="282" t="s">
        <v>17</v>
      </c>
    </row>
    <row r="109" spans="1:18" ht="13.5" thickBot="1">
      <c r="A109" s="285"/>
      <c r="B109" s="304" t="s">
        <v>44</v>
      </c>
      <c r="C109" s="277"/>
      <c r="D109" s="277"/>
      <c r="E109" s="277"/>
      <c r="F109" s="277"/>
      <c r="G109" s="279"/>
      <c r="H109" s="281"/>
      <c r="I109" s="283" t="s">
        <v>45</v>
      </c>
      <c r="J109" s="285"/>
      <c r="K109" s="304" t="s">
        <v>44</v>
      </c>
      <c r="L109" s="277"/>
      <c r="M109" s="277"/>
      <c r="N109" s="277"/>
      <c r="O109" s="277"/>
      <c r="P109" s="279"/>
      <c r="Q109" s="281"/>
      <c r="R109" s="283" t="s">
        <v>45</v>
      </c>
    </row>
    <row r="110" spans="1:18" ht="12.75">
      <c r="A110" s="299">
        <v>1</v>
      </c>
      <c r="B110" s="298">
        <f>'пр.хода А'!G7</f>
        <v>1</v>
      </c>
      <c r="C110" s="263" t="str">
        <f>VLOOKUP(B110,'пр.взв.'!B2:H540,2,FALSE)</f>
        <v>СЕРГЕЕВ Виталий Николаевич</v>
      </c>
      <c r="D110" s="272" t="str">
        <f>VLOOKUP(B110,'пр.взв.'!B2:H127,3,FALSE)</f>
        <v>03.01.1983, ЗМС</v>
      </c>
      <c r="E110" s="272" t="str">
        <f>VLOOKUP(B110,'пр.взв.'!B2:H127,4,FALSE)</f>
        <v>М</v>
      </c>
      <c r="F110" s="247"/>
      <c r="G110" s="260"/>
      <c r="H110" s="261"/>
      <c r="I110" s="236"/>
      <c r="J110" s="271">
        <v>5</v>
      </c>
      <c r="K110" s="298">
        <f>'пр.хода Б'!G7</f>
        <v>34</v>
      </c>
      <c r="L110" s="263" t="str">
        <f>VLOOKUP(K110,'пр.взв.'!B2:H127,2,FALSE)</f>
        <v>МАМИЕВ Аловсет Захи оглы</v>
      </c>
      <c r="M110" s="272" t="str">
        <f>VLOOKUP(K110,'пр.взв.'!B2:H127,3,FALSE)</f>
        <v>01.01.91, МС</v>
      </c>
      <c r="N110" s="272" t="str">
        <f>VLOOKUP(K110,'пр.взв.'!B2:H127,4,FALSE)</f>
        <v>ЦФО</v>
      </c>
      <c r="O110" s="247"/>
      <c r="P110" s="260"/>
      <c r="Q110" s="261"/>
      <c r="R110" s="236"/>
    </row>
    <row r="111" spans="1:18" ht="12.75">
      <c r="A111" s="300"/>
      <c r="B111" s="297"/>
      <c r="C111" s="256"/>
      <c r="D111" s="249"/>
      <c r="E111" s="249"/>
      <c r="F111" s="249"/>
      <c r="G111" s="249"/>
      <c r="H111" s="230"/>
      <c r="I111" s="223"/>
      <c r="J111" s="252"/>
      <c r="K111" s="297"/>
      <c r="L111" s="256"/>
      <c r="M111" s="249"/>
      <c r="N111" s="249"/>
      <c r="O111" s="249"/>
      <c r="P111" s="249"/>
      <c r="Q111" s="230"/>
      <c r="R111" s="223"/>
    </row>
    <row r="112" spans="1:18" ht="12.75">
      <c r="A112" s="300"/>
      <c r="B112" s="297">
        <f>'пр.хода А'!G15</f>
        <v>41</v>
      </c>
      <c r="C112" s="255" t="str">
        <f>VLOOKUP(B112,'пр.взв.'!B1:H542,2,FALSE)</f>
        <v>БУТОВ Руслан Владимирович</v>
      </c>
      <c r="D112" s="248" t="str">
        <f>VLOOKUP(B112,'пр.взв.'!B1:H129,3,FALSE)</f>
        <v>05.06.94, МС</v>
      </c>
      <c r="E112" s="248" t="str">
        <f>VLOOKUP(B112,'пр.взв.'!B1:H129,4,FALSE)</f>
        <v>ЮФО</v>
      </c>
      <c r="F112" s="246"/>
      <c r="G112" s="246"/>
      <c r="H112" s="235"/>
      <c r="I112" s="235"/>
      <c r="J112" s="252"/>
      <c r="K112" s="297">
        <f>'пр.хода Б'!G15</f>
        <v>26</v>
      </c>
      <c r="L112" s="255" t="str">
        <f>VLOOKUP(K112,'пр.взв.'!B3:H129,2,FALSE)</f>
        <v>ТУКО Дмитрий Дамирович</v>
      </c>
      <c r="M112" s="248" t="str">
        <f>VLOOKUP(K112,'пр.взв.'!B3:H129,3,FALSE)</f>
        <v>12.10.87, Мс</v>
      </c>
      <c r="N112" s="248" t="str">
        <f>VLOOKUP(K112,'пр.взв.'!B3:H129,4,FALSE)</f>
        <v>ПФО</v>
      </c>
      <c r="O112" s="246"/>
      <c r="P112" s="246"/>
      <c r="Q112" s="235"/>
      <c r="R112" s="235"/>
    </row>
    <row r="113" spans="1:18" ht="13.5" thickBot="1">
      <c r="A113" s="303"/>
      <c r="B113" s="302"/>
      <c r="C113" s="270"/>
      <c r="D113" s="267"/>
      <c r="E113" s="267"/>
      <c r="F113" s="264"/>
      <c r="G113" s="264"/>
      <c r="H113" s="265"/>
      <c r="I113" s="265"/>
      <c r="J113" s="268"/>
      <c r="K113" s="302"/>
      <c r="L113" s="270"/>
      <c r="M113" s="267"/>
      <c r="N113" s="267"/>
      <c r="O113" s="264"/>
      <c r="P113" s="264"/>
      <c r="Q113" s="265"/>
      <c r="R113" s="265"/>
    </row>
    <row r="114" spans="1:18" ht="12.75">
      <c r="A114" s="299">
        <v>2</v>
      </c>
      <c r="B114" s="298">
        <f>'пр.хода А'!G23</f>
        <v>21</v>
      </c>
      <c r="C114" s="263" t="str">
        <f>VLOOKUP(B114,'пр.взв.'!B6:H544,2,FALSE)</f>
        <v>БУРДАЕВ Роман Михайлович</v>
      </c>
      <c r="D114" s="272" t="str">
        <f>VLOOKUP(B114,'пр.взв.'!B6:H131,3,FALSE)</f>
        <v>22.05.1995, МСМК</v>
      </c>
      <c r="E114" s="272" t="str">
        <f>VLOOKUP(B114,'пр.взв.'!B6:H131,4,FALSE)</f>
        <v>СП</v>
      </c>
      <c r="F114" s="266"/>
      <c r="G114" s="273"/>
      <c r="H114" s="274"/>
      <c r="I114" s="259"/>
      <c r="J114" s="271">
        <v>6</v>
      </c>
      <c r="K114" s="298">
        <f>'пр.хода Б'!G23</f>
        <v>22</v>
      </c>
      <c r="L114" s="263" t="str">
        <f>VLOOKUP(K114,'пр.взв.'!B6:H131,2,FALSE)</f>
        <v>МАМЕДОВ Хатаил Илгарович</v>
      </c>
      <c r="M114" s="272" t="str">
        <f>VLOOKUP(K114,'пр.взв.'!B6:H131,3,FALSE)</f>
        <v>03.09.1989, МС</v>
      </c>
      <c r="N114" s="272" t="str">
        <f>VLOOKUP(K114,'пр.взв.'!B6:H131,4,FALSE)</f>
        <v>ЮФО</v>
      </c>
      <c r="O114" s="266"/>
      <c r="P114" s="273"/>
      <c r="Q114" s="274"/>
      <c r="R114" s="259"/>
    </row>
    <row r="115" spans="1:18" ht="12.75">
      <c r="A115" s="300"/>
      <c r="B115" s="297"/>
      <c r="C115" s="256"/>
      <c r="D115" s="249"/>
      <c r="E115" s="249"/>
      <c r="F115" s="249"/>
      <c r="G115" s="249"/>
      <c r="H115" s="230"/>
      <c r="I115" s="223"/>
      <c r="J115" s="252"/>
      <c r="K115" s="297"/>
      <c r="L115" s="256"/>
      <c r="M115" s="249"/>
      <c r="N115" s="249"/>
      <c r="O115" s="249"/>
      <c r="P115" s="249"/>
      <c r="Q115" s="230"/>
      <c r="R115" s="223"/>
    </row>
    <row r="116" spans="1:18" ht="12.75">
      <c r="A116" s="300"/>
      <c r="B116" s="297">
        <f>'пр.хода А'!G31</f>
        <v>29</v>
      </c>
      <c r="C116" s="255" t="str">
        <f>VLOOKUP(B116,'пр.взв.'!B5:H546,2,FALSE)</f>
        <v>КОСТОЕВ Артур Исронилович</v>
      </c>
      <c r="D116" s="248" t="str">
        <f>VLOOKUP(B116,'пр.взв.'!B5:H133,3,FALSE)</f>
        <v>17.03.1991, МС</v>
      </c>
      <c r="E116" s="248" t="str">
        <f>VLOOKUP(B116,'пр.взв.'!B5:H133,4,FALSE)</f>
        <v>ПФО</v>
      </c>
      <c r="F116" s="246"/>
      <c r="G116" s="246"/>
      <c r="H116" s="235"/>
      <c r="I116" s="235"/>
      <c r="J116" s="252"/>
      <c r="K116" s="297">
        <f>'пр.хода Б'!G31</f>
        <v>30</v>
      </c>
      <c r="L116" s="255" t="str">
        <f>VLOOKUP(K116,'пр.взв.'!B1:H133,2,FALSE)</f>
        <v>АБДУЛЛИН Руслан мансурович</v>
      </c>
      <c r="M116" s="248" t="str">
        <f>VLOOKUP(K116,'пр.взв.'!B1:H133,3,FALSE)</f>
        <v>17.02.89, МС</v>
      </c>
      <c r="N116" s="248" t="str">
        <f>VLOOKUP(K116,'пр.взв.'!B1:H133,4,FALSE)</f>
        <v>СФО</v>
      </c>
      <c r="O116" s="246"/>
      <c r="P116" s="246"/>
      <c r="Q116" s="235"/>
      <c r="R116" s="235"/>
    </row>
    <row r="117" spans="1:18" ht="13.5" thickBot="1">
      <c r="A117" s="303"/>
      <c r="B117" s="302"/>
      <c r="C117" s="270"/>
      <c r="D117" s="267"/>
      <c r="E117" s="267"/>
      <c r="F117" s="264"/>
      <c r="G117" s="264"/>
      <c r="H117" s="265"/>
      <c r="I117" s="265"/>
      <c r="J117" s="268"/>
      <c r="K117" s="302"/>
      <c r="L117" s="270"/>
      <c r="M117" s="267"/>
      <c r="N117" s="267"/>
      <c r="O117" s="264"/>
      <c r="P117" s="264"/>
      <c r="Q117" s="265"/>
      <c r="R117" s="265"/>
    </row>
    <row r="118" spans="1:18" ht="12.75">
      <c r="A118" s="299">
        <v>3</v>
      </c>
      <c r="B118" s="298">
        <f>'пр.хода А'!G40</f>
        <v>19</v>
      </c>
      <c r="C118" s="263" t="str">
        <f>VLOOKUP(B118,'пр.взв.'!B1:H548,2,FALSE)</f>
        <v>ОНЕГОВ Никита Александрович</v>
      </c>
      <c r="D118" s="272" t="str">
        <f>VLOOKUP(B118,'пр.взв.'!B1:H135,3,FALSE)</f>
        <v>06.03.88, МС</v>
      </c>
      <c r="E118" s="272" t="str">
        <f>VLOOKUP(B118,'пр.взв.'!B1:H135,4,FALSE)</f>
        <v>ЦФО</v>
      </c>
      <c r="F118" s="247"/>
      <c r="G118" s="260"/>
      <c r="H118" s="261"/>
      <c r="I118" s="236"/>
      <c r="J118" s="271">
        <v>7</v>
      </c>
      <c r="K118" s="298">
        <f>'пр.хода Б'!G40</f>
        <v>4</v>
      </c>
      <c r="L118" s="263" t="str">
        <f>VLOOKUP(K118,'пр.взв.'!B1:H135,2,FALSE)</f>
        <v>КАШТАНОВ Андрей Валерьевич</v>
      </c>
      <c r="M118" s="272">
        <f>VLOOKUP(K118,'пр.взв.'!B1:H135,3,FALSE)</f>
        <v>29512</v>
      </c>
      <c r="N118" s="272" t="str">
        <f>VLOOKUP(K118,'пр.взв.'!B1:H135,4,FALSE)</f>
        <v>Крым</v>
      </c>
      <c r="O118" s="247"/>
      <c r="P118" s="260"/>
      <c r="Q118" s="261"/>
      <c r="R118" s="236"/>
    </row>
    <row r="119" spans="1:18" ht="12.75">
      <c r="A119" s="300"/>
      <c r="B119" s="297"/>
      <c r="C119" s="256"/>
      <c r="D119" s="249"/>
      <c r="E119" s="249"/>
      <c r="F119" s="249"/>
      <c r="G119" s="249"/>
      <c r="H119" s="230"/>
      <c r="I119" s="223"/>
      <c r="J119" s="252"/>
      <c r="K119" s="297"/>
      <c r="L119" s="256"/>
      <c r="M119" s="249"/>
      <c r="N119" s="249"/>
      <c r="O119" s="249"/>
      <c r="P119" s="249"/>
      <c r="Q119" s="230"/>
      <c r="R119" s="223"/>
    </row>
    <row r="120" spans="1:18" ht="12.75">
      <c r="A120" s="300"/>
      <c r="B120" s="297">
        <f>'пр.хода А'!G48</f>
        <v>27</v>
      </c>
      <c r="C120" s="255" t="str">
        <f>VLOOKUP(B120,'пр.взв.'!B1:H550,2,FALSE)</f>
        <v>КОБЗЕВ Андрей Витальевич</v>
      </c>
      <c r="D120" s="248" t="str">
        <f>VLOOKUP(B120,'пр.взв.'!B1:H137,3,FALSE)</f>
        <v>19.08.1992, МС</v>
      </c>
      <c r="E120" s="248" t="str">
        <f>VLOOKUP(B120,'пр.взв.'!B1:H137,4,FALSE)</f>
        <v>ЦФО</v>
      </c>
      <c r="F120" s="246"/>
      <c r="G120" s="246"/>
      <c r="H120" s="235"/>
      <c r="I120" s="235"/>
      <c r="J120" s="252"/>
      <c r="K120" s="297">
        <f>'пр.хода Б'!G48</f>
        <v>28</v>
      </c>
      <c r="L120" s="255" t="str">
        <f>VLOOKUP(K120,'пр.взв.'!B1:H137,2,FALSE)</f>
        <v>СТЕПАНОВ Денис Леонидович</v>
      </c>
      <c r="M120" s="248" t="str">
        <f>VLOOKUP(K120,'пр.взв.'!B1:H137,3,FALSE)</f>
        <v>19.04.1987, МС</v>
      </c>
      <c r="N120" s="248" t="str">
        <f>VLOOKUP(K120,'пр.взв.'!B1:H137,4,FALSE)</f>
        <v>М</v>
      </c>
      <c r="O120" s="246"/>
      <c r="P120" s="246"/>
      <c r="Q120" s="235"/>
      <c r="R120" s="235"/>
    </row>
    <row r="121" spans="1:18" ht="13.5" thickBot="1">
      <c r="A121" s="303"/>
      <c r="B121" s="302"/>
      <c r="C121" s="270"/>
      <c r="D121" s="267"/>
      <c r="E121" s="267"/>
      <c r="F121" s="264"/>
      <c r="G121" s="264"/>
      <c r="H121" s="265"/>
      <c r="I121" s="265"/>
      <c r="J121" s="268"/>
      <c r="K121" s="302"/>
      <c r="L121" s="270"/>
      <c r="M121" s="267"/>
      <c r="N121" s="267"/>
      <c r="O121" s="264"/>
      <c r="P121" s="264"/>
      <c r="Q121" s="265"/>
      <c r="R121" s="265"/>
    </row>
    <row r="122" spans="1:18" ht="12.75">
      <c r="A122" s="299">
        <v>4</v>
      </c>
      <c r="B122" s="298">
        <f>'пр.хода А'!G56</f>
        <v>7</v>
      </c>
      <c r="C122" s="263" t="str">
        <f>VLOOKUP(B122,'пр.взв.'!B1:H552,2,FALSE)</f>
        <v>МЕЖЛУМЯН Гайик Левонович</v>
      </c>
      <c r="D122" s="272" t="str">
        <f>VLOOKUP(B122,'пр.взв.'!B14:H139,3,FALSE)</f>
        <v>17.05.1990, МС</v>
      </c>
      <c r="E122" s="272" t="str">
        <f>VLOOKUP(B122,'пр.взв.'!B1:H139,4,FALSE)</f>
        <v>ЮФО</v>
      </c>
      <c r="F122" s="249"/>
      <c r="G122" s="250"/>
      <c r="H122" s="230"/>
      <c r="I122" s="248"/>
      <c r="J122" s="271">
        <v>8</v>
      </c>
      <c r="K122" s="298">
        <f>'пр.хода Б'!G56</f>
        <v>24</v>
      </c>
      <c r="L122" s="263" t="str">
        <f>VLOOKUP(K122,'пр.взв.'!B1:H139,2,FALSE)</f>
        <v>ЧЕСЕБИЙ Абрек Аскербиевич</v>
      </c>
      <c r="M122" s="272" t="str">
        <f>VLOOKUP(K122,'пр.взв.'!B1:H139,3,FALSE)</f>
        <v>01.01.92, МС</v>
      </c>
      <c r="N122" s="272" t="str">
        <f>VLOOKUP(K122,'пр.взв.'!B1:H139,4,FALSE)</f>
        <v>ЮФО</v>
      </c>
      <c r="O122" s="249"/>
      <c r="P122" s="250"/>
      <c r="Q122" s="230"/>
      <c r="R122" s="248"/>
    </row>
    <row r="123" spans="1:18" ht="12.75">
      <c r="A123" s="300"/>
      <c r="B123" s="297"/>
      <c r="C123" s="256"/>
      <c r="D123" s="249"/>
      <c r="E123" s="249"/>
      <c r="F123" s="249"/>
      <c r="G123" s="249"/>
      <c r="H123" s="230"/>
      <c r="I123" s="223"/>
      <c r="J123" s="252"/>
      <c r="K123" s="297"/>
      <c r="L123" s="256"/>
      <c r="M123" s="249"/>
      <c r="N123" s="249"/>
      <c r="O123" s="249"/>
      <c r="P123" s="249"/>
      <c r="Q123" s="230"/>
      <c r="R123" s="223"/>
    </row>
    <row r="124" spans="1:18" ht="12.75">
      <c r="A124" s="300"/>
      <c r="B124" s="297">
        <f>'пр.хода А'!G64</f>
        <v>31</v>
      </c>
      <c r="C124" s="255" t="str">
        <f>VLOOKUP(B124,'пр.взв.'!B1:H554,2,FALSE)</f>
        <v>БЕЛОУСОВ Михаил Евгеньевич</v>
      </c>
      <c r="D124" s="248" t="str">
        <f>VLOOKUP(B124,'пр.взв.'!B1:H141,3,FALSE)</f>
        <v>07.03.89, МС</v>
      </c>
      <c r="E124" s="248" t="str">
        <f>VLOOKUP(B124,'пр.взв.'!B1:H141,4,FALSE)</f>
        <v>ПФО</v>
      </c>
      <c r="F124" s="246"/>
      <c r="G124" s="246"/>
      <c r="H124" s="235"/>
      <c r="I124" s="235"/>
      <c r="J124" s="252"/>
      <c r="K124" s="297">
        <f>'пр.хода Б'!G64</f>
        <v>16</v>
      </c>
      <c r="L124" s="255" t="str">
        <f>VLOOKUP(K124,'пр.взв.'!B1:H141,2,FALSE)</f>
        <v>ВЕНГЕРКО Павел Олегович</v>
      </c>
      <c r="M124" s="248" t="str">
        <f>VLOOKUP(K124,'пр.взв.'!B1:H141,3,FALSE)</f>
        <v>04.03.90,  КМС</v>
      </c>
      <c r="N124" s="248" t="str">
        <f>VLOOKUP(K124,'пр.взв.'!B1:H141,4,FALSE)</f>
        <v>ПФО</v>
      </c>
      <c r="O124" s="246"/>
      <c r="P124" s="246"/>
      <c r="Q124" s="235"/>
      <c r="R124" s="235"/>
    </row>
    <row r="125" spans="1:18" ht="13.5" thickBot="1">
      <c r="A125" s="301"/>
      <c r="B125" s="297"/>
      <c r="C125" s="256"/>
      <c r="D125" s="249"/>
      <c r="E125" s="249"/>
      <c r="F125" s="247"/>
      <c r="G125" s="247"/>
      <c r="H125" s="236"/>
      <c r="I125" s="236"/>
      <c r="J125" s="253"/>
      <c r="K125" s="297"/>
      <c r="L125" s="270"/>
      <c r="M125" s="267"/>
      <c r="N125" s="267"/>
      <c r="O125" s="247"/>
      <c r="P125" s="247"/>
      <c r="Q125" s="236"/>
      <c r="R125" s="236"/>
    </row>
    <row r="127" spans="2:18" ht="16.5" thickBot="1">
      <c r="B127" s="84" t="s">
        <v>38</v>
      </c>
      <c r="C127" s="85" t="s">
        <v>39</v>
      </c>
      <c r="D127" s="86" t="s">
        <v>48</v>
      </c>
      <c r="E127" s="85"/>
      <c r="F127" s="84" t="str">
        <f>F107</f>
        <v>в.к.68 кг</v>
      </c>
      <c r="G127" s="85"/>
      <c r="H127" s="85"/>
      <c r="I127" s="85"/>
      <c r="J127" s="85"/>
      <c r="K127" s="84" t="s">
        <v>49</v>
      </c>
      <c r="L127" s="85" t="s">
        <v>39</v>
      </c>
      <c r="M127" s="86" t="s">
        <v>48</v>
      </c>
      <c r="N127" s="85"/>
      <c r="O127" s="84" t="str">
        <f>F127</f>
        <v>в.к.68 кг</v>
      </c>
      <c r="P127" s="85"/>
      <c r="Q127" s="85"/>
      <c r="R127" s="85"/>
    </row>
    <row r="128" spans="1:18" ht="12.75">
      <c r="A128" s="284" t="s">
        <v>41</v>
      </c>
      <c r="B128" s="286" t="s">
        <v>3</v>
      </c>
      <c r="C128" s="276" t="s">
        <v>4</v>
      </c>
      <c r="D128" s="276" t="s">
        <v>13</v>
      </c>
      <c r="E128" s="276" t="s">
        <v>14</v>
      </c>
      <c r="F128" s="276" t="s">
        <v>15</v>
      </c>
      <c r="G128" s="278" t="s">
        <v>42</v>
      </c>
      <c r="H128" s="280" t="s">
        <v>43</v>
      </c>
      <c r="I128" s="282" t="s">
        <v>17</v>
      </c>
      <c r="J128" s="284" t="s">
        <v>41</v>
      </c>
      <c r="K128" s="286" t="s">
        <v>3</v>
      </c>
      <c r="L128" s="276" t="s">
        <v>4</v>
      </c>
      <c r="M128" s="276" t="s">
        <v>13</v>
      </c>
      <c r="N128" s="276" t="s">
        <v>14</v>
      </c>
      <c r="O128" s="276" t="s">
        <v>15</v>
      </c>
      <c r="P128" s="278" t="s">
        <v>42</v>
      </c>
      <c r="Q128" s="280" t="s">
        <v>43</v>
      </c>
      <c r="R128" s="282" t="s">
        <v>17</v>
      </c>
    </row>
    <row r="129" spans="1:18" ht="13.5" thickBot="1">
      <c r="A129" s="285"/>
      <c r="B129" s="287" t="s">
        <v>44</v>
      </c>
      <c r="C129" s="277"/>
      <c r="D129" s="277"/>
      <c r="E129" s="277"/>
      <c r="F129" s="277"/>
      <c r="G129" s="279"/>
      <c r="H129" s="281"/>
      <c r="I129" s="283" t="s">
        <v>45</v>
      </c>
      <c r="J129" s="285"/>
      <c r="K129" s="287" t="s">
        <v>44</v>
      </c>
      <c r="L129" s="277"/>
      <c r="M129" s="277"/>
      <c r="N129" s="277"/>
      <c r="O129" s="277"/>
      <c r="P129" s="279"/>
      <c r="Q129" s="281"/>
      <c r="R129" s="283" t="s">
        <v>45</v>
      </c>
    </row>
    <row r="130" spans="1:18" ht="12.75">
      <c r="A130" s="299">
        <v>1</v>
      </c>
      <c r="B130" s="298">
        <f>'пр.хода А'!I12</f>
        <v>41</v>
      </c>
      <c r="C130" s="263" t="str">
        <f>VLOOKUP(B130,'пр.взв.'!B2:H560,2,FALSE)</f>
        <v>БУТОВ Руслан Владимирович</v>
      </c>
      <c r="D130" s="272" t="str">
        <f>VLOOKUP(B130,'пр.взв.'!B2:H147,3,FALSE)</f>
        <v>05.06.94, МС</v>
      </c>
      <c r="E130" s="272" t="str">
        <f>VLOOKUP(B130,'пр.взв.'!B2:H147,4,FALSE)</f>
        <v>ЮФО</v>
      </c>
      <c r="F130" s="266"/>
      <c r="G130" s="273"/>
      <c r="H130" s="274"/>
      <c r="I130" s="275"/>
      <c r="J130" s="271">
        <v>5</v>
      </c>
      <c r="K130" s="298">
        <f>'пр.хода Б'!I12</f>
        <v>26</v>
      </c>
      <c r="L130" s="263" t="str">
        <f>VLOOKUP(K130,'пр.взв.'!B2:H147,2,FALSE)</f>
        <v>ТУКО Дмитрий Дамирович</v>
      </c>
      <c r="M130" s="272" t="str">
        <f>VLOOKUP(K130,'пр.взв.'!B2:H147,3,FALSE)</f>
        <v>12.10.87, Мс</v>
      </c>
      <c r="N130" s="272" t="str">
        <f>VLOOKUP(K130,'пр.взв.'!B2:H147,4,FALSE)</f>
        <v>ПФО</v>
      </c>
      <c r="O130" s="266"/>
      <c r="P130" s="273"/>
      <c r="Q130" s="274"/>
      <c r="R130" s="275"/>
    </row>
    <row r="131" spans="1:18" ht="12.75">
      <c r="A131" s="300"/>
      <c r="B131" s="297"/>
      <c r="C131" s="256"/>
      <c r="D131" s="249"/>
      <c r="E131" s="249"/>
      <c r="F131" s="249"/>
      <c r="G131" s="249"/>
      <c r="H131" s="230"/>
      <c r="I131" s="223"/>
      <c r="J131" s="252"/>
      <c r="K131" s="297"/>
      <c r="L131" s="256"/>
      <c r="M131" s="249"/>
      <c r="N131" s="249"/>
      <c r="O131" s="249"/>
      <c r="P131" s="249"/>
      <c r="Q131" s="230"/>
      <c r="R131" s="223"/>
    </row>
    <row r="132" spans="1:18" ht="12.75">
      <c r="A132" s="300"/>
      <c r="B132" s="297">
        <f>'пр.хода А'!I27</f>
        <v>21</v>
      </c>
      <c r="C132" s="255" t="str">
        <f>VLOOKUP(B132,'пр.взв.'!B2:H562,2,FALSE)</f>
        <v>БУРДАЕВ Роман Михайлович</v>
      </c>
      <c r="D132" s="248" t="str">
        <f>VLOOKUP(B132,'пр.взв.'!B2:H149,3,FALSE)</f>
        <v>22.05.1995, МСМК</v>
      </c>
      <c r="E132" s="248" t="str">
        <f>VLOOKUP(B132,'пр.взв.'!B2:H149,4,FALSE)</f>
        <v>СП</v>
      </c>
      <c r="F132" s="246"/>
      <c r="G132" s="246"/>
      <c r="H132" s="235"/>
      <c r="I132" s="235"/>
      <c r="J132" s="252"/>
      <c r="K132" s="297">
        <f>'пр.хода Б'!I27</f>
        <v>22</v>
      </c>
      <c r="L132" s="255" t="str">
        <f>VLOOKUP(K132,'пр.взв.'!B2:H149,2,FALSE)</f>
        <v>МАМЕДОВ Хатаил Илгарович</v>
      </c>
      <c r="M132" s="248" t="str">
        <f>VLOOKUP(K132,'пр.взв.'!B2:H149,3,FALSE)</f>
        <v>03.09.1989, МС</v>
      </c>
      <c r="N132" s="248" t="str">
        <f>VLOOKUP(K132,'пр.взв.'!B2:H149,4,FALSE)</f>
        <v>ЮФО</v>
      </c>
      <c r="O132" s="246"/>
      <c r="P132" s="246"/>
      <c r="Q132" s="235"/>
      <c r="R132" s="235"/>
    </row>
    <row r="133" spans="1:18" ht="13.5" thickBot="1">
      <c r="A133" s="303"/>
      <c r="B133" s="302"/>
      <c r="C133" s="270"/>
      <c r="D133" s="267"/>
      <c r="E133" s="267"/>
      <c r="F133" s="264"/>
      <c r="G133" s="264"/>
      <c r="H133" s="265"/>
      <c r="I133" s="265"/>
      <c r="J133" s="268"/>
      <c r="K133" s="302"/>
      <c r="L133" s="270"/>
      <c r="M133" s="267"/>
      <c r="N133" s="267"/>
      <c r="O133" s="264"/>
      <c r="P133" s="264"/>
      <c r="Q133" s="265"/>
      <c r="R133" s="265"/>
    </row>
    <row r="134" spans="1:18" ht="12.75">
      <c r="A134" s="299">
        <v>2</v>
      </c>
      <c r="B134" s="298">
        <f>'пр.хода А'!I45</f>
        <v>27</v>
      </c>
      <c r="C134" s="263" t="str">
        <f>VLOOKUP(B134,'пр.взв.'!B2:H564,2,FALSE)</f>
        <v>КОБЗЕВ Андрей Витальевич</v>
      </c>
      <c r="D134" s="259" t="str">
        <f>VLOOKUP(B134,'пр.взв.'!B2:H151,3,FALSE)</f>
        <v>19.08.1992, МС</v>
      </c>
      <c r="E134" s="259" t="str">
        <f>VLOOKUP(B134,'пр.взв.'!B2:H151,4,FALSE)</f>
        <v>ЦФО</v>
      </c>
      <c r="F134" s="266"/>
      <c r="G134" s="273"/>
      <c r="H134" s="274"/>
      <c r="I134" s="259"/>
      <c r="J134" s="271">
        <v>6</v>
      </c>
      <c r="K134" s="298">
        <f>'пр.хода Б'!I45</f>
        <v>4</v>
      </c>
      <c r="L134" s="263" t="str">
        <f>VLOOKUP(K134,'пр.взв.'!B2:H151,2,FALSE)</f>
        <v>КАШТАНОВ Андрей Валерьевич</v>
      </c>
      <c r="M134" s="259">
        <f>VLOOKUP(K134,'пр.взв.'!B2:H151,3,FALSE)</f>
        <v>29512</v>
      </c>
      <c r="N134" s="259" t="str">
        <f>VLOOKUP(K134,'пр.взв.'!B2:H151,4,FALSE)</f>
        <v>Крым</v>
      </c>
      <c r="O134" s="266"/>
      <c r="P134" s="273"/>
      <c r="Q134" s="274"/>
      <c r="R134" s="259"/>
    </row>
    <row r="135" spans="1:18" ht="12.75">
      <c r="A135" s="300"/>
      <c r="B135" s="297"/>
      <c r="C135" s="256"/>
      <c r="D135" s="249"/>
      <c r="E135" s="249"/>
      <c r="F135" s="249"/>
      <c r="G135" s="249"/>
      <c r="H135" s="230"/>
      <c r="I135" s="223"/>
      <c r="J135" s="252"/>
      <c r="K135" s="297"/>
      <c r="L135" s="256"/>
      <c r="M135" s="249"/>
      <c r="N135" s="249"/>
      <c r="O135" s="249"/>
      <c r="P135" s="249"/>
      <c r="Q135" s="230"/>
      <c r="R135" s="223"/>
    </row>
    <row r="136" spans="1:18" ht="12.75">
      <c r="A136" s="300"/>
      <c r="B136" s="297">
        <f>'пр.хода А'!I60</f>
        <v>7</v>
      </c>
      <c r="C136" s="255" t="str">
        <f>VLOOKUP(B136,'пр.взв.'!B2:H566,2,FALSE)</f>
        <v>МЕЖЛУМЯН Гайик Левонович</v>
      </c>
      <c r="D136" s="248" t="str">
        <f>VLOOKUP(B136,'пр.взв.'!B2:H153,3,FALSE)</f>
        <v>17.05.1990, МС</v>
      </c>
      <c r="E136" s="248" t="str">
        <f>VLOOKUP(B136,'пр.взв.'!B2:H153,4,FALSE)</f>
        <v>ЮФО</v>
      </c>
      <c r="F136" s="246"/>
      <c r="G136" s="246"/>
      <c r="H136" s="235"/>
      <c r="I136" s="235"/>
      <c r="J136" s="252"/>
      <c r="K136" s="297">
        <f>'пр.хода Б'!I60</f>
        <v>24</v>
      </c>
      <c r="L136" s="255" t="str">
        <f>VLOOKUP(K136,'пр.взв.'!B2:H153,2,FALSE)</f>
        <v>ЧЕСЕБИЙ Абрек Аскербиевич</v>
      </c>
      <c r="M136" s="248" t="str">
        <f>VLOOKUP(K136,'пр.взв.'!B2:H153,3,FALSE)</f>
        <v>01.01.92, МС</v>
      </c>
      <c r="N136" s="248" t="str">
        <f>VLOOKUP(K136,'пр.взв.'!B2:H153,4,FALSE)</f>
        <v>ЮФО</v>
      </c>
      <c r="O136" s="246"/>
      <c r="P136" s="246"/>
      <c r="Q136" s="235"/>
      <c r="R136" s="235"/>
    </row>
    <row r="137" spans="1:18" ht="12.75">
      <c r="A137" s="301"/>
      <c r="B137" s="297"/>
      <c r="C137" s="256"/>
      <c r="D137" s="249"/>
      <c r="E137" s="249"/>
      <c r="F137" s="247"/>
      <c r="G137" s="247"/>
      <c r="H137" s="236"/>
      <c r="I137" s="236"/>
      <c r="J137" s="253"/>
      <c r="K137" s="297"/>
      <c r="L137" s="256"/>
      <c r="M137" s="249"/>
      <c r="N137" s="249"/>
      <c r="O137" s="247"/>
      <c r="P137" s="247"/>
      <c r="Q137" s="236"/>
      <c r="R137" s="236"/>
    </row>
    <row r="139" spans="2:18" ht="16.5" thickBot="1">
      <c r="B139" s="84" t="s">
        <v>38</v>
      </c>
      <c r="C139" s="160" t="s">
        <v>50</v>
      </c>
      <c r="D139" s="160"/>
      <c r="E139" s="160"/>
      <c r="F139" s="165" t="str">
        <f>F127</f>
        <v>в.к.68 кг</v>
      </c>
      <c r="G139" s="160"/>
      <c r="H139" s="160"/>
      <c r="I139" s="160"/>
      <c r="J139" s="161"/>
      <c r="K139" s="84" t="s">
        <v>1</v>
      </c>
      <c r="L139" s="160" t="s">
        <v>50</v>
      </c>
      <c r="M139" s="160"/>
      <c r="N139" s="160"/>
      <c r="O139" s="84" t="str">
        <f>F139</f>
        <v>в.к.68 кг</v>
      </c>
      <c r="P139" s="160"/>
      <c r="Q139" s="160"/>
      <c r="R139" s="160"/>
    </row>
    <row r="140" spans="1:18" ht="12.75">
      <c r="A140" s="284" t="s">
        <v>41</v>
      </c>
      <c r="B140" s="286" t="s">
        <v>3</v>
      </c>
      <c r="C140" s="276" t="s">
        <v>4</v>
      </c>
      <c r="D140" s="276" t="s">
        <v>13</v>
      </c>
      <c r="E140" s="276" t="s">
        <v>14</v>
      </c>
      <c r="F140" s="276" t="s">
        <v>15</v>
      </c>
      <c r="G140" s="278" t="s">
        <v>42</v>
      </c>
      <c r="H140" s="280" t="s">
        <v>43</v>
      </c>
      <c r="I140" s="282" t="s">
        <v>17</v>
      </c>
      <c r="J140" s="284" t="s">
        <v>41</v>
      </c>
      <c r="K140" s="286" t="s">
        <v>3</v>
      </c>
      <c r="L140" s="276" t="s">
        <v>4</v>
      </c>
      <c r="M140" s="276" t="s">
        <v>13</v>
      </c>
      <c r="N140" s="276" t="s">
        <v>14</v>
      </c>
      <c r="O140" s="276" t="s">
        <v>15</v>
      </c>
      <c r="P140" s="278" t="s">
        <v>42</v>
      </c>
      <c r="Q140" s="280" t="s">
        <v>43</v>
      </c>
      <c r="R140" s="282" t="s">
        <v>17</v>
      </c>
    </row>
    <row r="141" spans="1:18" ht="13.5" thickBot="1">
      <c r="A141" s="285"/>
      <c r="B141" s="287" t="s">
        <v>44</v>
      </c>
      <c r="C141" s="277"/>
      <c r="D141" s="277"/>
      <c r="E141" s="277"/>
      <c r="F141" s="277"/>
      <c r="G141" s="279"/>
      <c r="H141" s="281"/>
      <c r="I141" s="283" t="s">
        <v>45</v>
      </c>
      <c r="J141" s="285"/>
      <c r="K141" s="287" t="s">
        <v>44</v>
      </c>
      <c r="L141" s="277"/>
      <c r="M141" s="277"/>
      <c r="N141" s="277"/>
      <c r="O141" s="277"/>
      <c r="P141" s="279"/>
      <c r="Q141" s="281"/>
      <c r="R141" s="283" t="s">
        <v>45</v>
      </c>
    </row>
    <row r="142" spans="1:18" ht="12.75">
      <c r="A142" s="296">
        <v>1</v>
      </c>
      <c r="B142" s="291">
        <f>'пр.хода А'!K19</f>
        <v>21</v>
      </c>
      <c r="C142" s="293" t="str">
        <f>VLOOKUP(B142,'пр.взв.'!B1:H572,2,FALSE)</f>
        <v>БУРДАЕВ Роман Михайлович</v>
      </c>
      <c r="D142" s="272" t="str">
        <f>VLOOKUP(B142,'пр.взв.'!B1:H159,3,FALSE)</f>
        <v>22.05.1995, МСМК</v>
      </c>
      <c r="E142" s="272" t="str">
        <f>VLOOKUP(B142,'пр.взв.'!B1:H159,4,FALSE)</f>
        <v>СП</v>
      </c>
      <c r="F142" s="247"/>
      <c r="G142" s="260"/>
      <c r="H142" s="261"/>
      <c r="I142" s="236"/>
      <c r="J142" s="289">
        <v>2</v>
      </c>
      <c r="K142" s="291">
        <f>'пр.хода Б'!K19</f>
        <v>22</v>
      </c>
      <c r="L142" s="293" t="str">
        <f>VLOOKUP(K142,'пр.взв.'!B1:H159,2,FALSE)</f>
        <v>МАМЕДОВ Хатаил Илгарович</v>
      </c>
      <c r="M142" s="272" t="str">
        <f>VLOOKUP(K142,'пр.взв.'!B1:H159,3,FALSE)</f>
        <v>03.09.1989, МС</v>
      </c>
      <c r="N142" s="272" t="str">
        <f>VLOOKUP(K142,'пр.взв.'!B1:H159,4,FALSE)</f>
        <v>ЮФО</v>
      </c>
      <c r="O142" s="247"/>
      <c r="P142" s="260"/>
      <c r="Q142" s="261"/>
      <c r="R142" s="236"/>
    </row>
    <row r="143" spans="1:18" ht="12.75">
      <c r="A143" s="289"/>
      <c r="B143" s="292"/>
      <c r="C143" s="256"/>
      <c r="D143" s="249"/>
      <c r="E143" s="249"/>
      <c r="F143" s="249"/>
      <c r="G143" s="249"/>
      <c r="H143" s="230"/>
      <c r="I143" s="223"/>
      <c r="J143" s="289"/>
      <c r="K143" s="292"/>
      <c r="L143" s="256"/>
      <c r="M143" s="249"/>
      <c r="N143" s="249"/>
      <c r="O143" s="249"/>
      <c r="P143" s="249"/>
      <c r="Q143" s="230"/>
      <c r="R143" s="223"/>
    </row>
    <row r="144" spans="1:18" ht="12.75">
      <c r="A144" s="289"/>
      <c r="B144" s="294">
        <f>'пр.хода А'!K52</f>
        <v>7</v>
      </c>
      <c r="C144" s="255" t="str">
        <f>VLOOKUP(B144,'пр.взв.'!B1:H574,2,FALSE)</f>
        <v>МЕЖЛУМЯН Гайик Левонович</v>
      </c>
      <c r="D144" s="248" t="str">
        <f>VLOOKUP(B144,'пр.взв.'!B1:H161,3,FALSE)</f>
        <v>17.05.1990, МС</v>
      </c>
      <c r="E144" s="248" t="str">
        <f>VLOOKUP(B144,'пр.взв.'!B1:H161,4,FALSE)</f>
        <v>ЮФО</v>
      </c>
      <c r="F144" s="246"/>
      <c r="G144" s="246"/>
      <c r="H144" s="235"/>
      <c r="I144" s="235"/>
      <c r="J144" s="289"/>
      <c r="K144" s="294">
        <f>'пр.хода Б'!K52</f>
        <v>4</v>
      </c>
      <c r="L144" s="255" t="str">
        <f>VLOOKUP(K144,'пр.взв.'!B1:H161,2,FALSE)</f>
        <v>КАШТАНОВ Андрей Валерьевич</v>
      </c>
      <c r="M144" s="248">
        <f>VLOOKUP(K144,'пр.взв.'!B1:H161,3,FALSE)</f>
        <v>29512</v>
      </c>
      <c r="N144" s="248" t="str">
        <f>VLOOKUP(K144,'пр.взв.'!B1:H161,4,FALSE)</f>
        <v>Крым</v>
      </c>
      <c r="O144" s="246"/>
      <c r="P144" s="246"/>
      <c r="Q144" s="235"/>
      <c r="R144" s="235"/>
    </row>
    <row r="145" spans="1:18" ht="12.75">
      <c r="A145" s="290"/>
      <c r="B145" s="295"/>
      <c r="C145" s="256"/>
      <c r="D145" s="249"/>
      <c r="E145" s="249"/>
      <c r="F145" s="247"/>
      <c r="G145" s="247"/>
      <c r="H145" s="236"/>
      <c r="I145" s="236"/>
      <c r="J145" s="290"/>
      <c r="K145" s="295"/>
      <c r="L145" s="256"/>
      <c r="M145" s="249"/>
      <c r="N145" s="249"/>
      <c r="O145" s="247"/>
      <c r="P145" s="247"/>
      <c r="Q145" s="236"/>
      <c r="R145" s="236"/>
    </row>
    <row r="147" spans="1:18" ht="15">
      <c r="A147" s="288" t="s">
        <v>51</v>
      </c>
      <c r="B147" s="288"/>
      <c r="C147" s="288"/>
      <c r="D147" s="288"/>
      <c r="E147" s="288"/>
      <c r="F147" s="288"/>
      <c r="G147" s="288"/>
      <c r="H147" s="288"/>
      <c r="I147" s="288"/>
      <c r="J147" s="288" t="s">
        <v>52</v>
      </c>
      <c r="K147" s="288"/>
      <c r="L147" s="288"/>
      <c r="M147" s="288"/>
      <c r="N147" s="288"/>
      <c r="O147" s="288"/>
      <c r="P147" s="288"/>
      <c r="Q147" s="288"/>
      <c r="R147" s="288"/>
    </row>
    <row r="148" spans="2:18" ht="16.5" thickBot="1">
      <c r="B148" s="84" t="s">
        <v>38</v>
      </c>
      <c r="C148" s="162"/>
      <c r="D148" s="162"/>
      <c r="E148" s="162"/>
      <c r="F148" s="163" t="str">
        <f>F139</f>
        <v>в.к.68 кг</v>
      </c>
      <c r="G148" s="162"/>
      <c r="H148" s="162"/>
      <c r="I148" s="162"/>
      <c r="J148" s="92"/>
      <c r="K148" s="164" t="s">
        <v>1</v>
      </c>
      <c r="L148" s="162"/>
      <c r="M148" s="162"/>
      <c r="N148" s="162"/>
      <c r="O148" s="163" t="str">
        <f>F148</f>
        <v>в.к.68 кг</v>
      </c>
      <c r="P148" s="161"/>
      <c r="Q148" s="161"/>
      <c r="R148" s="161"/>
    </row>
    <row r="149" spans="1:18" ht="12.75">
      <c r="A149" s="284" t="s">
        <v>41</v>
      </c>
      <c r="B149" s="286" t="s">
        <v>3</v>
      </c>
      <c r="C149" s="276" t="s">
        <v>4</v>
      </c>
      <c r="D149" s="276" t="s">
        <v>13</v>
      </c>
      <c r="E149" s="276" t="s">
        <v>14</v>
      </c>
      <c r="F149" s="276" t="s">
        <v>15</v>
      </c>
      <c r="G149" s="278" t="s">
        <v>42</v>
      </c>
      <c r="H149" s="280" t="s">
        <v>43</v>
      </c>
      <c r="I149" s="282" t="s">
        <v>17</v>
      </c>
      <c r="J149" s="284" t="s">
        <v>41</v>
      </c>
      <c r="K149" s="286" t="s">
        <v>3</v>
      </c>
      <c r="L149" s="276" t="s">
        <v>4</v>
      </c>
      <c r="M149" s="276" t="s">
        <v>13</v>
      </c>
      <c r="N149" s="276" t="s">
        <v>14</v>
      </c>
      <c r="O149" s="276" t="s">
        <v>15</v>
      </c>
      <c r="P149" s="278" t="s">
        <v>42</v>
      </c>
      <c r="Q149" s="280" t="s">
        <v>43</v>
      </c>
      <c r="R149" s="282" t="s">
        <v>17</v>
      </c>
    </row>
    <row r="150" spans="1:18" ht="13.5" thickBot="1">
      <c r="A150" s="285"/>
      <c r="B150" s="287" t="s">
        <v>44</v>
      </c>
      <c r="C150" s="277"/>
      <c r="D150" s="277"/>
      <c r="E150" s="277"/>
      <c r="F150" s="277"/>
      <c r="G150" s="279"/>
      <c r="H150" s="281"/>
      <c r="I150" s="283" t="s">
        <v>45</v>
      </c>
      <c r="J150" s="285"/>
      <c r="K150" s="287" t="s">
        <v>44</v>
      </c>
      <c r="L150" s="277"/>
      <c r="M150" s="277"/>
      <c r="N150" s="277"/>
      <c r="O150" s="277"/>
      <c r="P150" s="279"/>
      <c r="Q150" s="281"/>
      <c r="R150" s="283" t="s">
        <v>45</v>
      </c>
    </row>
    <row r="151" spans="1:18" ht="12.75">
      <c r="A151" s="271">
        <v>1</v>
      </c>
      <c r="B151" s="262">
        <v>39</v>
      </c>
      <c r="C151" s="263" t="str">
        <f>VLOOKUP(B151,'пр.взв.'!B2:H581,2,FALSE)</f>
        <v>СПИРИН Иван Михайлович</v>
      </c>
      <c r="D151" s="272">
        <f>VLOOKUP(B151,'пр.взв.'!B2:H168,3,FALSE)</f>
        <v>32979</v>
      </c>
      <c r="E151" s="272" t="str">
        <f>VLOOKUP(B151,'пр.взв.'!B2:H168,4,FALSE)</f>
        <v>ПФО</v>
      </c>
      <c r="F151" s="266"/>
      <c r="G151" s="273"/>
      <c r="H151" s="274"/>
      <c r="I151" s="275"/>
      <c r="J151" s="271">
        <v>3</v>
      </c>
      <c r="K151" s="262">
        <v>36</v>
      </c>
      <c r="L151" s="263" t="str">
        <f>VLOOKUP(K151,'пр.взв.'!B2:H168,2,FALSE)</f>
        <v>КУРНОСОВ Максим Андреевич</v>
      </c>
      <c r="M151" s="272" t="str">
        <f>VLOOKUP(K151,'пр.взв.'!B2:H168,3,FALSE)</f>
        <v>10.09.1996, КМС</v>
      </c>
      <c r="N151" s="272" t="str">
        <f>VLOOKUP(K151,'пр.взв.'!B2:H168,4,FALSE)</f>
        <v>ПФО</v>
      </c>
      <c r="O151" s="266"/>
      <c r="P151" s="273"/>
      <c r="Q151" s="274"/>
      <c r="R151" s="275"/>
    </row>
    <row r="152" spans="1:18" ht="12.75">
      <c r="A152" s="252"/>
      <c r="B152" s="254"/>
      <c r="C152" s="256"/>
      <c r="D152" s="249"/>
      <c r="E152" s="249"/>
      <c r="F152" s="249"/>
      <c r="G152" s="249"/>
      <c r="H152" s="230"/>
      <c r="I152" s="223"/>
      <c r="J152" s="252"/>
      <c r="K152" s="254"/>
      <c r="L152" s="256"/>
      <c r="M152" s="249"/>
      <c r="N152" s="249"/>
      <c r="O152" s="249"/>
      <c r="P152" s="249"/>
      <c r="Q152" s="230"/>
      <c r="R152" s="223"/>
    </row>
    <row r="153" spans="1:18" ht="12.75">
      <c r="A153" s="252"/>
      <c r="B153" s="257">
        <v>23</v>
      </c>
      <c r="C153" s="255" t="str">
        <f>VLOOKUP(B153,'пр.взв.'!B2:H583,2,FALSE)</f>
        <v>ЕЛИСЕЕВ Дмитрий Игоревич</v>
      </c>
      <c r="D153" s="248" t="str">
        <f>VLOOKUP(B153,'пр.взв.'!B2:H170,3,FALSE)</f>
        <v>01.01.1991, КМС</v>
      </c>
      <c r="E153" s="248" t="str">
        <f>VLOOKUP(B153,'пр.взв.'!B2:H170,4,FALSE)</f>
        <v>ЦФО</v>
      </c>
      <c r="F153" s="246"/>
      <c r="G153" s="246"/>
      <c r="H153" s="235"/>
      <c r="I153" s="235"/>
      <c r="J153" s="252"/>
      <c r="K153" s="257">
        <v>20</v>
      </c>
      <c r="L153" s="255" t="str">
        <f>VLOOKUP(K153,'пр.взв.'!B2:H170,2,FALSE)</f>
        <v>КАЛАЧЁВ Дмитрий Валерьевич</v>
      </c>
      <c r="M153" s="248" t="str">
        <f>VLOOKUP(K153,'пр.взв.'!B2:H170,3,FALSE)</f>
        <v>21.01.1990, КМС</v>
      </c>
      <c r="N153" s="248" t="str">
        <f>VLOOKUP(K153,'пр.взв.'!B2:H170,4,FALSE)</f>
        <v>ПФО</v>
      </c>
      <c r="O153" s="246"/>
      <c r="P153" s="246"/>
      <c r="Q153" s="235"/>
      <c r="R153" s="235"/>
    </row>
    <row r="154" spans="1:18" ht="13.5" thickBot="1">
      <c r="A154" s="253"/>
      <c r="B154" s="269"/>
      <c r="C154" s="270"/>
      <c r="D154" s="267"/>
      <c r="E154" s="267"/>
      <c r="F154" s="264"/>
      <c r="G154" s="264"/>
      <c r="H154" s="265"/>
      <c r="I154" s="265"/>
      <c r="J154" s="253"/>
      <c r="K154" s="269"/>
      <c r="L154" s="270"/>
      <c r="M154" s="267"/>
      <c r="N154" s="267"/>
      <c r="O154" s="264"/>
      <c r="P154" s="264"/>
      <c r="Q154" s="265"/>
      <c r="R154" s="265"/>
    </row>
    <row r="155" spans="1:18" ht="12.75">
      <c r="A155" s="271">
        <v>2</v>
      </c>
      <c r="B155" s="262">
        <f>'пр.хода А'!M14</f>
        <v>39</v>
      </c>
      <c r="C155" s="263" t="str">
        <f>VLOOKUP(B155,'пр.взв.'!B2:H585,2,FALSE)</f>
        <v>СПИРИН Иван Михайлович</v>
      </c>
      <c r="D155" s="259">
        <f>VLOOKUP(B155,'пр.взв.'!B2:H172,3,FALSE)</f>
        <v>32979</v>
      </c>
      <c r="E155" s="259" t="str">
        <f>VLOOKUP(B155,'пр.взв.'!B2:H172,4,FALSE)</f>
        <v>ПФО</v>
      </c>
      <c r="F155" s="266"/>
      <c r="G155" s="260"/>
      <c r="H155" s="261"/>
      <c r="I155" s="236"/>
      <c r="J155" s="271">
        <v>4</v>
      </c>
      <c r="K155" s="262">
        <f>'пр.хода Б'!M13</f>
        <v>0</v>
      </c>
      <c r="L155" s="263" t="e">
        <f>VLOOKUP(K155,'пр.взв.'!B2:H172,2,FALSE)</f>
        <v>#N/A</v>
      </c>
      <c r="M155" s="259" t="e">
        <f>VLOOKUP(K155,'пр.взв.'!B2:H172,3,FALSE)</f>
        <v>#N/A</v>
      </c>
      <c r="N155" s="259" t="e">
        <f>VLOOKUP(K155,'пр.взв.'!B2:H172,4,FALSE)</f>
        <v>#N/A</v>
      </c>
      <c r="O155" s="247"/>
      <c r="P155" s="260"/>
      <c r="Q155" s="261"/>
      <c r="R155" s="236"/>
    </row>
    <row r="156" spans="1:18" ht="12.75">
      <c r="A156" s="252"/>
      <c r="B156" s="254"/>
      <c r="C156" s="256"/>
      <c r="D156" s="249"/>
      <c r="E156" s="249"/>
      <c r="F156" s="249"/>
      <c r="G156" s="249"/>
      <c r="H156" s="230"/>
      <c r="I156" s="223"/>
      <c r="J156" s="252"/>
      <c r="K156" s="254"/>
      <c r="L156" s="256"/>
      <c r="M156" s="249"/>
      <c r="N156" s="249"/>
      <c r="O156" s="249"/>
      <c r="P156" s="249"/>
      <c r="Q156" s="230"/>
      <c r="R156" s="223"/>
    </row>
    <row r="157" spans="1:18" ht="12.75">
      <c r="A157" s="252"/>
      <c r="B157" s="257">
        <f>'пр.хода А'!M17</f>
        <v>23</v>
      </c>
      <c r="C157" s="255" t="str">
        <f>VLOOKUP(B157,'пр.взв.'!B2:H587,2,FALSE)</f>
        <v>ЕЛИСЕЕВ Дмитрий Игоревич</v>
      </c>
      <c r="D157" s="248" t="str">
        <f>VLOOKUP(B157,'пр.взв.'!B2:H174,3,FALSE)</f>
        <v>01.01.1991, КМС</v>
      </c>
      <c r="E157" s="248" t="str">
        <f>VLOOKUP(B157,'пр.взв.'!B2:H174,4,FALSE)</f>
        <v>ЦФО</v>
      </c>
      <c r="F157" s="246"/>
      <c r="G157" s="246"/>
      <c r="H157" s="235"/>
      <c r="I157" s="235"/>
      <c r="J157" s="252"/>
      <c r="K157" s="257">
        <f>'пр.хода Б'!M16</f>
        <v>0</v>
      </c>
      <c r="L157" s="255" t="e">
        <f>VLOOKUP(K157,'пр.взв.'!B2:H174,2,FALSE)</f>
        <v>#N/A</v>
      </c>
      <c r="M157" s="248" t="e">
        <f>VLOOKUP(K157,'пр.взв.'!B2:H174,3,FALSE)</f>
        <v>#N/A</v>
      </c>
      <c r="N157" s="248" t="e">
        <f>VLOOKUP(K157,'пр.взв.'!B2:H174,4,FALSE)</f>
        <v>#N/A</v>
      </c>
      <c r="O157" s="246"/>
      <c r="P157" s="246"/>
      <c r="Q157" s="235"/>
      <c r="R157" s="235"/>
    </row>
    <row r="158" spans="1:18" ht="12.75">
      <c r="A158" s="253"/>
      <c r="B158" s="258"/>
      <c r="C158" s="256"/>
      <c r="D158" s="249"/>
      <c r="E158" s="249"/>
      <c r="F158" s="247"/>
      <c r="G158" s="247"/>
      <c r="H158" s="236"/>
      <c r="I158" s="236"/>
      <c r="J158" s="253"/>
      <c r="K158" s="258"/>
      <c r="L158" s="256"/>
      <c r="M158" s="249"/>
      <c r="N158" s="249"/>
      <c r="O158" s="247"/>
      <c r="P158" s="247"/>
      <c r="Q158" s="236"/>
      <c r="R158" s="236"/>
    </row>
    <row r="160" spans="1:18" ht="12.75">
      <c r="A160" s="251">
        <v>5</v>
      </c>
      <c r="B160" s="254">
        <f>'пр.хода А'!N8</f>
        <v>37</v>
      </c>
      <c r="C160" s="255" t="str">
        <f>VLOOKUP(B160,'пр.взв.'!B3:H590,2,FALSE)</f>
        <v>ОСИПОВ Дмитрий Васильевич</v>
      </c>
      <c r="D160" s="248" t="str">
        <f>VLOOKUP(B160,'пр.взв.'!B3:H177,3,FALSE)</f>
        <v>14.04.90, МС</v>
      </c>
      <c r="E160" s="248" t="str">
        <f>VLOOKUP(B160,'пр.взв.'!B3:H177,4,FALSE)</f>
        <v>ЦФО</v>
      </c>
      <c r="F160" s="249"/>
      <c r="G160" s="250"/>
      <c r="H160" s="230"/>
      <c r="I160" s="223"/>
      <c r="J160" s="251">
        <v>7</v>
      </c>
      <c r="K160" s="254">
        <v>38</v>
      </c>
      <c r="L160" s="255" t="str">
        <f>VLOOKUP(K160,'пр.взв.'!B3:H177,2,FALSE)</f>
        <v>ИСТОМИН Павел Николаевич</v>
      </c>
      <c r="M160" s="248" t="str">
        <f>VLOOKUP(K160,'пр.взв.'!B3:H177,3,FALSE)</f>
        <v>07.11.1983, КМС</v>
      </c>
      <c r="N160" s="248" t="str">
        <f>VLOOKUP(K160,'пр.взв.'!B3:H177,4,FALSE)</f>
        <v>СЗФО</v>
      </c>
      <c r="O160" s="249"/>
      <c r="P160" s="250"/>
      <c r="Q160" s="230"/>
      <c r="R160" s="223"/>
    </row>
    <row r="161" spans="1:18" ht="12.75">
      <c r="A161" s="252"/>
      <c r="B161" s="254"/>
      <c r="C161" s="256"/>
      <c r="D161" s="249"/>
      <c r="E161" s="249"/>
      <c r="F161" s="249"/>
      <c r="G161" s="249"/>
      <c r="H161" s="230"/>
      <c r="I161" s="223"/>
      <c r="J161" s="252"/>
      <c r="K161" s="254"/>
      <c r="L161" s="256"/>
      <c r="M161" s="249"/>
      <c r="N161" s="249"/>
      <c r="O161" s="249"/>
      <c r="P161" s="249"/>
      <c r="Q161" s="230"/>
      <c r="R161" s="223"/>
    </row>
    <row r="162" spans="1:18" ht="12.75">
      <c r="A162" s="252"/>
      <c r="B162" s="257">
        <f>'пр.хода А'!N11</f>
        <v>29</v>
      </c>
      <c r="C162" s="255" t="str">
        <f>VLOOKUP(B162,'пр.взв.'!B3:H592,2,FALSE)</f>
        <v>КОСТОЕВ Артур Исронилович</v>
      </c>
      <c r="D162" s="248" t="str">
        <f>VLOOKUP(B162,'пр.взв.'!B3:H179,3,FALSE)</f>
        <v>17.03.1991, МС</v>
      </c>
      <c r="E162" s="248" t="str">
        <f>VLOOKUP(B162,'пр.взв.'!B3:H179,4,FALSE)</f>
        <v>ПФО</v>
      </c>
      <c r="F162" s="246"/>
      <c r="G162" s="246"/>
      <c r="H162" s="235"/>
      <c r="I162" s="235"/>
      <c r="J162" s="252"/>
      <c r="K162" s="257">
        <v>30</v>
      </c>
      <c r="L162" s="255" t="str">
        <f>VLOOKUP(K162,'пр.взв.'!B3:H179,2,FALSE)</f>
        <v>АБДУЛЛИН Руслан мансурович</v>
      </c>
      <c r="M162" s="248" t="str">
        <f>VLOOKUP(K162,'пр.взв.'!B3:H179,3,FALSE)</f>
        <v>17.02.89, МС</v>
      </c>
      <c r="N162" s="248" t="str">
        <f>VLOOKUP(K162,'пр.взв.'!B3:H179,4,FALSE)</f>
        <v>СФО</v>
      </c>
      <c r="O162" s="246"/>
      <c r="P162" s="246"/>
      <c r="Q162" s="235"/>
      <c r="R162" s="235"/>
    </row>
    <row r="163" spans="1:18" ht="13.5" thickBot="1">
      <c r="A163" s="268"/>
      <c r="B163" s="269"/>
      <c r="C163" s="270"/>
      <c r="D163" s="267"/>
      <c r="E163" s="267"/>
      <c r="F163" s="264"/>
      <c r="G163" s="264"/>
      <c r="H163" s="265"/>
      <c r="I163" s="265"/>
      <c r="J163" s="268"/>
      <c r="K163" s="269"/>
      <c r="L163" s="270"/>
      <c r="M163" s="267"/>
      <c r="N163" s="267"/>
      <c r="O163" s="264"/>
      <c r="P163" s="264"/>
      <c r="Q163" s="265"/>
      <c r="R163" s="265"/>
    </row>
    <row r="164" spans="1:18" ht="12.75">
      <c r="A164" s="252">
        <v>6</v>
      </c>
      <c r="B164" s="262">
        <f>'пр.хода А'!N15</f>
        <v>39</v>
      </c>
      <c r="C164" s="263" t="str">
        <f>VLOOKUP(B164,'пр.взв.'!B3:H594,2,FALSE)</f>
        <v>СПИРИН Иван Михайлович</v>
      </c>
      <c r="D164" s="259">
        <f>VLOOKUP(B164,'пр.взв.'!B3:H181,3,FALSE)</f>
        <v>32979</v>
      </c>
      <c r="E164" s="259" t="str">
        <f>VLOOKUP(B164,'пр.взв.'!B3:H181,4,FALSE)</f>
        <v>ПФО</v>
      </c>
      <c r="F164" s="266"/>
      <c r="G164" s="260"/>
      <c r="H164" s="261"/>
      <c r="I164" s="236"/>
      <c r="J164" s="252">
        <v>8</v>
      </c>
      <c r="K164" s="262">
        <v>36</v>
      </c>
      <c r="L164" s="263" t="str">
        <f>VLOOKUP(K164,'пр.взв.'!B3:H181,2,FALSE)</f>
        <v>КУРНОСОВ Максим Андреевич</v>
      </c>
      <c r="M164" s="259" t="str">
        <f>VLOOKUP(K164,'пр.взв.'!B3:H181,3,FALSE)</f>
        <v>10.09.1996, КМС</v>
      </c>
      <c r="N164" s="259" t="str">
        <f>VLOOKUP(K164,'пр.взв.'!B3:H181,4,FALSE)</f>
        <v>ПФО</v>
      </c>
      <c r="O164" s="247"/>
      <c r="P164" s="260"/>
      <c r="Q164" s="261"/>
      <c r="R164" s="236"/>
    </row>
    <row r="165" spans="1:18" ht="12.75">
      <c r="A165" s="252"/>
      <c r="B165" s="254"/>
      <c r="C165" s="256"/>
      <c r="D165" s="249"/>
      <c r="E165" s="249"/>
      <c r="F165" s="249"/>
      <c r="G165" s="249"/>
      <c r="H165" s="230"/>
      <c r="I165" s="223"/>
      <c r="J165" s="252"/>
      <c r="K165" s="254"/>
      <c r="L165" s="256"/>
      <c r="M165" s="249"/>
      <c r="N165" s="249"/>
      <c r="O165" s="249"/>
      <c r="P165" s="249"/>
      <c r="Q165" s="230"/>
      <c r="R165" s="223"/>
    </row>
    <row r="166" spans="1:18" ht="12.75">
      <c r="A166" s="252"/>
      <c r="B166" s="257">
        <f>'пр.хода А'!N18</f>
        <v>31</v>
      </c>
      <c r="C166" s="255" t="str">
        <f>VLOOKUP(B166,'пр.взв.'!B3:H596,2,FALSE)</f>
        <v>БЕЛОУСОВ Михаил Евгеньевич</v>
      </c>
      <c r="D166" s="248" t="str">
        <f>VLOOKUP(B166,'пр.взв.'!B3:H183,3,FALSE)</f>
        <v>07.03.89, МС</v>
      </c>
      <c r="E166" s="248" t="str">
        <f>VLOOKUP(B166,'пр.взв.'!B3:H183,4,FALSE)</f>
        <v>ПФО</v>
      </c>
      <c r="F166" s="246"/>
      <c r="G166" s="246"/>
      <c r="H166" s="235"/>
      <c r="I166" s="235"/>
      <c r="J166" s="252"/>
      <c r="K166" s="257">
        <v>28</v>
      </c>
      <c r="L166" s="255" t="str">
        <f>VLOOKUP(K166,'пр.взв.'!B3:H183,2,FALSE)</f>
        <v>СТЕПАНОВ Денис Леонидович</v>
      </c>
      <c r="M166" s="248" t="str">
        <f>VLOOKUP(K166,'пр.взв.'!B3:H183,3,FALSE)</f>
        <v>19.04.1987, МС</v>
      </c>
      <c r="N166" s="248" t="str">
        <f>VLOOKUP(K166,'пр.взв.'!B3:H183,4,FALSE)</f>
        <v>М</v>
      </c>
      <c r="O166" s="246"/>
      <c r="P166" s="246"/>
      <c r="Q166" s="235"/>
      <c r="R166" s="235"/>
    </row>
    <row r="167" spans="1:18" ht="12.75">
      <c r="A167" s="253"/>
      <c r="B167" s="258"/>
      <c r="C167" s="256"/>
      <c r="D167" s="249"/>
      <c r="E167" s="249"/>
      <c r="F167" s="247"/>
      <c r="G167" s="247"/>
      <c r="H167" s="236"/>
      <c r="I167" s="236"/>
      <c r="J167" s="253"/>
      <c r="K167" s="258"/>
      <c r="L167" s="256"/>
      <c r="M167" s="249"/>
      <c r="N167" s="249"/>
      <c r="O167" s="247"/>
      <c r="P167" s="247"/>
      <c r="Q167" s="236"/>
      <c r="R167" s="236"/>
    </row>
    <row r="169" spans="1:18" ht="12.75">
      <c r="A169" s="251">
        <v>9</v>
      </c>
      <c r="B169" s="254">
        <f>'пр.хода А'!O10</f>
        <v>29</v>
      </c>
      <c r="C169" s="255" t="str">
        <f>VLOOKUP(B169,'пр.взв.'!B41:H599,2,FALSE)</f>
        <v>КОСТОЕВ Артур Исронилович</v>
      </c>
      <c r="D169" s="248" t="str">
        <f>VLOOKUP(B169,'пр.взв.'!B4:H186,3,FALSE)</f>
        <v>17.03.1991, МС</v>
      </c>
      <c r="E169" s="248" t="str">
        <f>VLOOKUP(B169,'пр.взв.'!B4:H186,4,FALSE)</f>
        <v>ПФО</v>
      </c>
      <c r="F169" s="249"/>
      <c r="G169" s="250"/>
      <c r="H169" s="230"/>
      <c r="I169" s="223"/>
      <c r="J169" s="251">
        <v>11</v>
      </c>
      <c r="K169" s="254">
        <v>30</v>
      </c>
      <c r="L169" s="255" t="str">
        <f>VLOOKUP(K169,'пр.взв.'!B4:H186,2,FALSE)</f>
        <v>АБДУЛЛИН Руслан мансурович</v>
      </c>
      <c r="M169" s="248" t="str">
        <f>VLOOKUP(K169,'пр.взв.'!B4:H186,3,FALSE)</f>
        <v>17.02.89, МС</v>
      </c>
      <c r="N169" s="248" t="str">
        <f>VLOOKUP(K169,'пр.взв.'!B4:H186,4,FALSE)</f>
        <v>СФО</v>
      </c>
      <c r="O169" s="249"/>
      <c r="P169" s="250"/>
      <c r="Q169" s="230"/>
      <c r="R169" s="223"/>
    </row>
    <row r="170" spans="1:18" ht="12.75">
      <c r="A170" s="252"/>
      <c r="B170" s="254"/>
      <c r="C170" s="256"/>
      <c r="D170" s="249"/>
      <c r="E170" s="249"/>
      <c r="F170" s="249"/>
      <c r="G170" s="249"/>
      <c r="H170" s="230"/>
      <c r="I170" s="223"/>
      <c r="J170" s="252"/>
      <c r="K170" s="254"/>
      <c r="L170" s="256"/>
      <c r="M170" s="249"/>
      <c r="N170" s="249"/>
      <c r="O170" s="249"/>
      <c r="P170" s="249"/>
      <c r="Q170" s="230"/>
      <c r="R170" s="223"/>
    </row>
    <row r="171" spans="1:18" ht="12.75">
      <c r="A171" s="252"/>
      <c r="B171" s="257">
        <f>'пр.хода А'!O13</f>
        <v>41</v>
      </c>
      <c r="C171" s="255" t="str">
        <f>VLOOKUP(B171,'пр.взв.'!B41:H601,2,FALSE)</f>
        <v>БУТОВ Руслан Владимирович</v>
      </c>
      <c r="D171" s="248" t="str">
        <f>VLOOKUP(B171,'пр.взв.'!B4:H188,3,FALSE)</f>
        <v>05.06.94, МС</v>
      </c>
      <c r="E171" s="248" t="str">
        <f>VLOOKUP(B171,'пр.взв.'!B4:H188,4,FALSE)</f>
        <v>ЮФО</v>
      </c>
      <c r="F171" s="246"/>
      <c r="G171" s="246"/>
      <c r="H171" s="235"/>
      <c r="I171" s="235"/>
      <c r="J171" s="252"/>
      <c r="K171" s="257">
        <v>26</v>
      </c>
      <c r="L171" s="255" t="str">
        <f>VLOOKUP(K171,'пр.взв.'!B4:H188,2,FALSE)</f>
        <v>ТУКО Дмитрий Дамирович</v>
      </c>
      <c r="M171" s="248" t="str">
        <f>VLOOKUP(K171,'пр.взв.'!B4:H188,3,FALSE)</f>
        <v>12.10.87, Мс</v>
      </c>
      <c r="N171" s="248" t="str">
        <f>VLOOKUP(K171,'пр.взв.'!B4:H188,4,FALSE)</f>
        <v>ПФО</v>
      </c>
      <c r="O171" s="246"/>
      <c r="P171" s="246"/>
      <c r="Q171" s="235"/>
      <c r="R171" s="235"/>
    </row>
    <row r="172" spans="1:18" ht="13.5" thickBot="1">
      <c r="A172" s="268"/>
      <c r="B172" s="269"/>
      <c r="C172" s="270"/>
      <c r="D172" s="267"/>
      <c r="E172" s="267"/>
      <c r="F172" s="264"/>
      <c r="G172" s="264"/>
      <c r="H172" s="265"/>
      <c r="I172" s="265"/>
      <c r="J172" s="268"/>
      <c r="K172" s="269"/>
      <c r="L172" s="270"/>
      <c r="M172" s="267"/>
      <c r="N172" s="267"/>
      <c r="O172" s="264"/>
      <c r="P172" s="264"/>
      <c r="Q172" s="265"/>
      <c r="R172" s="265"/>
    </row>
    <row r="173" spans="1:18" ht="12.75">
      <c r="A173" s="252">
        <v>10</v>
      </c>
      <c r="B173" s="262">
        <f>'пр.хода А'!O17</f>
        <v>39</v>
      </c>
      <c r="C173" s="263" t="str">
        <f>VLOOKUP(B173,'пр.взв.'!B41:H603,2,FALSE)</f>
        <v>СПИРИН Иван Михайлович</v>
      </c>
      <c r="D173" s="259">
        <f>VLOOKUP(B173,'пр.взв.'!B4:H190,3,FALSE)</f>
        <v>32979</v>
      </c>
      <c r="E173" s="259" t="str">
        <f>VLOOKUP(B173,'пр.взв.'!B4:H190,4,FALSE)</f>
        <v>ПФО</v>
      </c>
      <c r="F173" s="266"/>
      <c r="G173" s="260"/>
      <c r="H173" s="261"/>
      <c r="I173" s="236"/>
      <c r="J173" s="252">
        <v>12</v>
      </c>
      <c r="K173" s="262">
        <v>28</v>
      </c>
      <c r="L173" s="263" t="str">
        <f>VLOOKUP(K173,'пр.взв.'!B4:H190,2,FALSE)</f>
        <v>СТЕПАНОВ Денис Леонидович</v>
      </c>
      <c r="M173" s="259" t="str">
        <f>VLOOKUP(K173,'пр.взв.'!B4:H190,3,FALSE)</f>
        <v>19.04.1987, МС</v>
      </c>
      <c r="N173" s="259" t="str">
        <f>VLOOKUP(K173,'пр.взв.'!B4:H190,4,FALSE)</f>
        <v>М</v>
      </c>
      <c r="O173" s="247"/>
      <c r="P173" s="260"/>
      <c r="Q173" s="261"/>
      <c r="R173" s="236"/>
    </row>
    <row r="174" spans="1:18" ht="12.75">
      <c r="A174" s="252"/>
      <c r="B174" s="254"/>
      <c r="C174" s="256"/>
      <c r="D174" s="249"/>
      <c r="E174" s="249"/>
      <c r="F174" s="249"/>
      <c r="G174" s="249"/>
      <c r="H174" s="230"/>
      <c r="I174" s="223"/>
      <c r="J174" s="252"/>
      <c r="K174" s="254"/>
      <c r="L174" s="256"/>
      <c r="M174" s="249"/>
      <c r="N174" s="249"/>
      <c r="O174" s="249"/>
      <c r="P174" s="249"/>
      <c r="Q174" s="230"/>
      <c r="R174" s="223"/>
    </row>
    <row r="175" spans="1:18" ht="12.75">
      <c r="A175" s="252"/>
      <c r="B175" s="257">
        <f>'пр.хода А'!O20</f>
        <v>27</v>
      </c>
      <c r="C175" s="255" t="str">
        <f>VLOOKUP(B175,'пр.взв.'!B41:H605,2,FALSE)</f>
        <v>КОБЗЕВ Андрей Витальевич</v>
      </c>
      <c r="D175" s="248" t="str">
        <f>VLOOKUP(B175,'пр.взв.'!B4:H192,3,FALSE)</f>
        <v>19.08.1992, МС</v>
      </c>
      <c r="E175" s="248" t="str">
        <f>VLOOKUP(B175,'пр.взв.'!B4:H192,4,FALSE)</f>
        <v>ЦФО</v>
      </c>
      <c r="F175" s="246"/>
      <c r="G175" s="246"/>
      <c r="H175" s="235"/>
      <c r="I175" s="235"/>
      <c r="J175" s="252"/>
      <c r="K175" s="257">
        <v>24</v>
      </c>
      <c r="L175" s="255" t="str">
        <f>VLOOKUP(K175,'пр.взв.'!B4:H192,2,FALSE)</f>
        <v>ЧЕСЕБИЙ Абрек Аскербиевич</v>
      </c>
      <c r="M175" s="248" t="str">
        <f>VLOOKUP(K175,'пр.взв.'!B4:H192,3,FALSE)</f>
        <v>01.01.92, МС</v>
      </c>
      <c r="N175" s="248" t="str">
        <f>VLOOKUP(K175,'пр.взв.'!B4:H192,4,FALSE)</f>
        <v>ЮФО</v>
      </c>
      <c r="O175" s="246"/>
      <c r="P175" s="246"/>
      <c r="Q175" s="235"/>
      <c r="R175" s="235"/>
    </row>
    <row r="176" spans="1:18" ht="12.75">
      <c r="A176" s="253"/>
      <c r="B176" s="258"/>
      <c r="C176" s="256"/>
      <c r="D176" s="249"/>
      <c r="E176" s="249"/>
      <c r="F176" s="247"/>
      <c r="G176" s="247"/>
      <c r="H176" s="236"/>
      <c r="I176" s="236"/>
      <c r="J176" s="253"/>
      <c r="K176" s="258"/>
      <c r="L176" s="256"/>
      <c r="M176" s="249"/>
      <c r="N176" s="249"/>
      <c r="O176" s="247"/>
      <c r="P176" s="247"/>
      <c r="Q176" s="236"/>
      <c r="R176" s="236"/>
    </row>
    <row r="178" spans="1:18" ht="12.75">
      <c r="A178" s="251">
        <v>13</v>
      </c>
      <c r="B178" s="254">
        <f>'пр.хода А'!P12</f>
        <v>41</v>
      </c>
      <c r="C178" s="255" t="str">
        <f>VLOOKUP(B178,'пр.взв.'!B50:H608,2,FALSE)</f>
        <v>БУТОВ Руслан Владимирович</v>
      </c>
      <c r="D178" s="248" t="str">
        <f>VLOOKUP(B178,'пр.взв.'!B50:H195,3,FALSE)</f>
        <v>05.06.94, МС</v>
      </c>
      <c r="E178" s="248" t="str">
        <f>VLOOKUP(B178,'пр.взв.'!B5:H195,4,FALSE)</f>
        <v>ЮФО</v>
      </c>
      <c r="F178" s="249"/>
      <c r="G178" s="250"/>
      <c r="H178" s="230"/>
      <c r="I178" s="223"/>
      <c r="J178" s="251">
        <v>14</v>
      </c>
      <c r="K178" s="254">
        <v>30</v>
      </c>
      <c r="L178" s="255" t="str">
        <f>VLOOKUP(K178,'пр.взв.'!B5:H195,2,FALSE)</f>
        <v>АБДУЛЛИН Руслан мансурович</v>
      </c>
      <c r="M178" s="248" t="str">
        <f>VLOOKUP(K178,'пр.взв.'!B5:H195,3,FALSE)</f>
        <v>17.02.89, МС</v>
      </c>
      <c r="N178" s="248" t="str">
        <f>VLOOKUP(K178,'пр.взв.'!B5:H195,4,FALSE)</f>
        <v>СФО</v>
      </c>
      <c r="O178" s="249"/>
      <c r="P178" s="250"/>
      <c r="Q178" s="230"/>
      <c r="R178" s="223"/>
    </row>
    <row r="179" spans="1:18" ht="12.75">
      <c r="A179" s="252"/>
      <c r="B179" s="254"/>
      <c r="C179" s="256"/>
      <c r="D179" s="249"/>
      <c r="E179" s="249"/>
      <c r="F179" s="249"/>
      <c r="G179" s="249"/>
      <c r="H179" s="230"/>
      <c r="I179" s="223"/>
      <c r="J179" s="252"/>
      <c r="K179" s="254"/>
      <c r="L179" s="256"/>
      <c r="M179" s="249"/>
      <c r="N179" s="249"/>
      <c r="O179" s="249"/>
      <c r="P179" s="249"/>
      <c r="Q179" s="230"/>
      <c r="R179" s="223"/>
    </row>
    <row r="180" spans="1:18" ht="12.75">
      <c r="A180" s="252"/>
      <c r="B180" s="257">
        <f>'пр.хода А'!P19</f>
        <v>27</v>
      </c>
      <c r="C180" s="255" t="str">
        <f>VLOOKUP(B180,'пр.взв.'!B50:H610,2,FALSE)</f>
        <v>КОБЗЕВ Андрей Витальевич</v>
      </c>
      <c r="D180" s="248" t="str">
        <f>VLOOKUP(B180,'пр.взв.'!B50:H197,3,FALSE)</f>
        <v>19.08.1992, МС</v>
      </c>
      <c r="E180" s="248" t="str">
        <f>VLOOKUP(B180,'пр.взв.'!B5:H197,4,FALSE)</f>
        <v>ЦФО</v>
      </c>
      <c r="F180" s="246"/>
      <c r="G180" s="246"/>
      <c r="H180" s="235"/>
      <c r="I180" s="235"/>
      <c r="J180" s="252"/>
      <c r="K180" s="257">
        <v>28</v>
      </c>
      <c r="L180" s="255" t="str">
        <f>VLOOKUP(K180,'пр.взв.'!B5:H197,2,FALSE)</f>
        <v>СТЕПАНОВ Денис Леонидович</v>
      </c>
      <c r="M180" s="248" t="str">
        <f>VLOOKUP(K180,'пр.взв.'!B5:H197,3,FALSE)</f>
        <v>19.04.1987, МС</v>
      </c>
      <c r="N180" s="248" t="str">
        <f>VLOOKUP(K180,'пр.взв.'!B5:H197,4,FALSE)</f>
        <v>М</v>
      </c>
      <c r="O180" s="246"/>
      <c r="P180" s="246"/>
      <c r="Q180" s="235"/>
      <c r="R180" s="235"/>
    </row>
    <row r="181" spans="1:18" ht="12.75">
      <c r="A181" s="253"/>
      <c r="B181" s="258"/>
      <c r="C181" s="256"/>
      <c r="D181" s="249"/>
      <c r="E181" s="249"/>
      <c r="F181" s="247"/>
      <c r="G181" s="247"/>
      <c r="H181" s="236"/>
      <c r="I181" s="236"/>
      <c r="J181" s="253"/>
      <c r="K181" s="258"/>
      <c r="L181" s="256"/>
      <c r="M181" s="249"/>
      <c r="N181" s="249"/>
      <c r="O181" s="247"/>
      <c r="P181" s="247"/>
      <c r="Q181" s="236"/>
      <c r="R181" s="236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L80:L81"/>
    <mergeCell ref="M80:M81"/>
    <mergeCell ref="P78:P79"/>
    <mergeCell ref="K78:K79"/>
    <mergeCell ref="L78:L79"/>
    <mergeCell ref="M78:M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74:Q75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38:R39"/>
    <mergeCell ref="A58:A61"/>
    <mergeCell ref="B58:B59"/>
    <mergeCell ref="C58:C59"/>
    <mergeCell ref="D58:D59"/>
    <mergeCell ref="E58:E59"/>
    <mergeCell ref="F58:F59"/>
    <mergeCell ref="G58:G59"/>
    <mergeCell ref="M58:M59"/>
    <mergeCell ref="N58:N59"/>
    <mergeCell ref="I40:I41"/>
    <mergeCell ref="K40:K41"/>
    <mergeCell ref="L40:L41"/>
    <mergeCell ref="H38:H39"/>
    <mergeCell ref="L60:L61"/>
    <mergeCell ref="Q38:Q39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M98:M99"/>
    <mergeCell ref="N98:N99"/>
    <mergeCell ref="O100:O101"/>
    <mergeCell ref="P100:P101"/>
    <mergeCell ref="Q100:Q101"/>
    <mergeCell ref="R100:R101"/>
    <mergeCell ref="D40:D41"/>
    <mergeCell ref="E40:E41"/>
    <mergeCell ref="I38:I39"/>
    <mergeCell ref="J38:J41"/>
    <mergeCell ref="K38:K39"/>
    <mergeCell ref="P104:P105"/>
    <mergeCell ref="H58:H59"/>
    <mergeCell ref="M38:M39"/>
    <mergeCell ref="N38:N39"/>
    <mergeCell ref="O38:O39"/>
    <mergeCell ref="M96:M97"/>
    <mergeCell ref="N96:N97"/>
    <mergeCell ref="A38:A41"/>
    <mergeCell ref="B38:B39"/>
    <mergeCell ref="C38:C39"/>
    <mergeCell ref="D38:D39"/>
    <mergeCell ref="E38:E39"/>
    <mergeCell ref="F38:F39"/>
    <mergeCell ref="B40:B41"/>
    <mergeCell ref="C40:C41"/>
    <mergeCell ref="N104:N105"/>
    <mergeCell ref="O104:O105"/>
    <mergeCell ref="K104:K105"/>
    <mergeCell ref="L104:L105"/>
    <mergeCell ref="M100:M101"/>
    <mergeCell ref="N100:N101"/>
    <mergeCell ref="F104:F105"/>
    <mergeCell ref="G104:G105"/>
    <mergeCell ref="H104:H105"/>
    <mergeCell ref="I104:I105"/>
    <mergeCell ref="O102:O103"/>
    <mergeCell ref="P102:P103"/>
    <mergeCell ref="M102:M103"/>
    <mergeCell ref="N102:N103"/>
    <mergeCell ref="L102:L103"/>
    <mergeCell ref="M104:M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O82:O83"/>
    <mergeCell ref="P82:P83"/>
    <mergeCell ref="I82:I83"/>
    <mergeCell ref="K82:K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K58:K59"/>
    <mergeCell ref="L58:L59"/>
    <mergeCell ref="I60:I61"/>
    <mergeCell ref="K60:K61"/>
    <mergeCell ref="B60:B61"/>
    <mergeCell ref="C60:C61"/>
    <mergeCell ref="D60:D61"/>
    <mergeCell ref="E60:E61"/>
    <mergeCell ref="F60:F61"/>
    <mergeCell ref="G60:G61"/>
    <mergeCell ref="R54:R55"/>
    <mergeCell ref="H60:H61"/>
    <mergeCell ref="M56:M57"/>
    <mergeCell ref="M60:M61"/>
    <mergeCell ref="N56:N57"/>
    <mergeCell ref="O56:O57"/>
    <mergeCell ref="P56:P57"/>
    <mergeCell ref="H56:H57"/>
    <mergeCell ref="I56:I57"/>
    <mergeCell ref="Q58:Q59"/>
    <mergeCell ref="F56:F57"/>
    <mergeCell ref="G56:G57"/>
    <mergeCell ref="Q54:Q55"/>
    <mergeCell ref="N54:N55"/>
    <mergeCell ref="O54:O55"/>
    <mergeCell ref="P54:P55"/>
    <mergeCell ref="Q56:Q57"/>
    <mergeCell ref="G54:G55"/>
    <mergeCell ref="H54:H55"/>
    <mergeCell ref="M54:M55"/>
    <mergeCell ref="I54:I55"/>
    <mergeCell ref="J54:J57"/>
    <mergeCell ref="K54:K55"/>
    <mergeCell ref="L54:L55"/>
    <mergeCell ref="K56:K57"/>
    <mergeCell ref="L56:L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F52:F53"/>
    <mergeCell ref="G52:G53"/>
    <mergeCell ref="M52:M53"/>
    <mergeCell ref="N52:N53"/>
    <mergeCell ref="O52:O53"/>
    <mergeCell ref="P52:P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O48:O49"/>
    <mergeCell ref="P48:P49"/>
    <mergeCell ref="K52:K53"/>
    <mergeCell ref="L52:L53"/>
    <mergeCell ref="Q48:Q49"/>
    <mergeCell ref="R48:R49"/>
    <mergeCell ref="Q50:Q51"/>
    <mergeCell ref="R50:R51"/>
    <mergeCell ref="Q52:Q53"/>
    <mergeCell ref="R52:R53"/>
    <mergeCell ref="H48:H49"/>
    <mergeCell ref="I48:I49"/>
    <mergeCell ref="G50:G51"/>
    <mergeCell ref="H50:H51"/>
    <mergeCell ref="M48:M49"/>
    <mergeCell ref="N48:N49"/>
    <mergeCell ref="K48:K49"/>
    <mergeCell ref="L48:L49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M46:M47"/>
    <mergeCell ref="N46:N47"/>
    <mergeCell ref="O46:O47"/>
    <mergeCell ref="P46:P47"/>
    <mergeCell ref="I46:I47"/>
    <mergeCell ref="J46:J49"/>
    <mergeCell ref="K46:K47"/>
    <mergeCell ref="L46:L47"/>
    <mergeCell ref="A46:A49"/>
    <mergeCell ref="B46:B47"/>
    <mergeCell ref="C46:C47"/>
    <mergeCell ref="D46:D47"/>
    <mergeCell ref="E46:E47"/>
    <mergeCell ref="F46:F47"/>
    <mergeCell ref="M44:M45"/>
    <mergeCell ref="N44:N45"/>
    <mergeCell ref="O44:O45"/>
    <mergeCell ref="P44:P45"/>
    <mergeCell ref="Q42:Q43"/>
    <mergeCell ref="R42:R43"/>
    <mergeCell ref="Q44:Q45"/>
    <mergeCell ref="R44:R45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O36:O37"/>
    <mergeCell ref="P36:P37"/>
    <mergeCell ref="P38:P39"/>
    <mergeCell ref="L38:L39"/>
    <mergeCell ref="R34:R35"/>
    <mergeCell ref="F40:F41"/>
    <mergeCell ref="G40:G41"/>
    <mergeCell ref="H40:H41"/>
    <mergeCell ref="M36:M37"/>
    <mergeCell ref="M40:M41"/>
    <mergeCell ref="N36:N37"/>
    <mergeCell ref="H36:H37"/>
    <mergeCell ref="I36:I37"/>
    <mergeCell ref="G38:G39"/>
    <mergeCell ref="F36:F37"/>
    <mergeCell ref="G36:G37"/>
    <mergeCell ref="Q34:Q35"/>
    <mergeCell ref="N34:N35"/>
    <mergeCell ref="O34:O35"/>
    <mergeCell ref="P34:P35"/>
    <mergeCell ref="Q36:Q37"/>
    <mergeCell ref="G34:G35"/>
    <mergeCell ref="H34:H35"/>
    <mergeCell ref="M34:M35"/>
    <mergeCell ref="I34:I35"/>
    <mergeCell ref="J34:J37"/>
    <mergeCell ref="K34:K35"/>
    <mergeCell ref="L34:L35"/>
    <mergeCell ref="K36:K37"/>
    <mergeCell ref="L36:L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F32:F33"/>
    <mergeCell ref="G32:G33"/>
    <mergeCell ref="M32:M33"/>
    <mergeCell ref="N32:N33"/>
    <mergeCell ref="O32:O33"/>
    <mergeCell ref="P32:P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O28:O29"/>
    <mergeCell ref="P28:P29"/>
    <mergeCell ref="K32:K33"/>
    <mergeCell ref="L32:L33"/>
    <mergeCell ref="Q28:Q29"/>
    <mergeCell ref="R28:R29"/>
    <mergeCell ref="Q30:Q31"/>
    <mergeCell ref="R30:R31"/>
    <mergeCell ref="Q32:Q33"/>
    <mergeCell ref="R32:R33"/>
    <mergeCell ref="H28:H29"/>
    <mergeCell ref="I28:I29"/>
    <mergeCell ref="G30:G31"/>
    <mergeCell ref="H30:H31"/>
    <mergeCell ref="M28:M29"/>
    <mergeCell ref="N28:N29"/>
    <mergeCell ref="K28:K29"/>
    <mergeCell ref="L28:L29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M26:M27"/>
    <mergeCell ref="N26:N27"/>
    <mergeCell ref="O26:O27"/>
    <mergeCell ref="P26:P27"/>
    <mergeCell ref="I26:I27"/>
    <mergeCell ref="J26:J29"/>
    <mergeCell ref="K26:K27"/>
    <mergeCell ref="L26:L27"/>
    <mergeCell ref="A26:A29"/>
    <mergeCell ref="B26:B27"/>
    <mergeCell ref="C26:C27"/>
    <mergeCell ref="D26:D27"/>
    <mergeCell ref="E26:E27"/>
    <mergeCell ref="F26:F27"/>
    <mergeCell ref="F24:F25"/>
    <mergeCell ref="G24:G25"/>
    <mergeCell ref="M24:M25"/>
    <mergeCell ref="N24:N25"/>
    <mergeCell ref="O24:O25"/>
    <mergeCell ref="P24:P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O20:O21"/>
    <mergeCell ref="P20:P21"/>
    <mergeCell ref="K24:K25"/>
    <mergeCell ref="L24:L25"/>
    <mergeCell ref="Q20:Q21"/>
    <mergeCell ref="R20:R21"/>
    <mergeCell ref="Q22:Q23"/>
    <mergeCell ref="R22:R23"/>
    <mergeCell ref="Q24:Q25"/>
    <mergeCell ref="R24:R25"/>
    <mergeCell ref="H20:H21"/>
    <mergeCell ref="I20:I21"/>
    <mergeCell ref="G22:G23"/>
    <mergeCell ref="H22:H23"/>
    <mergeCell ref="M20:M21"/>
    <mergeCell ref="N20:N21"/>
    <mergeCell ref="K20:K21"/>
    <mergeCell ref="L20:L21"/>
    <mergeCell ref="Q18:Q19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M18:M19"/>
    <mergeCell ref="N18:N19"/>
    <mergeCell ref="O18:O19"/>
    <mergeCell ref="P18:P19"/>
    <mergeCell ref="I18:I19"/>
    <mergeCell ref="J18:J21"/>
    <mergeCell ref="K18:K19"/>
    <mergeCell ref="L18:L19"/>
    <mergeCell ref="A18:A21"/>
    <mergeCell ref="B18:B19"/>
    <mergeCell ref="C18:C19"/>
    <mergeCell ref="D18:D19"/>
    <mergeCell ref="E18:E19"/>
    <mergeCell ref="F18:F19"/>
    <mergeCell ref="F16:F17"/>
    <mergeCell ref="G16:G17"/>
    <mergeCell ref="M16:M17"/>
    <mergeCell ref="N16:N17"/>
    <mergeCell ref="O16:O17"/>
    <mergeCell ref="P16:P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O12:O13"/>
    <mergeCell ref="P12:P13"/>
    <mergeCell ref="K16:K17"/>
    <mergeCell ref="L16:L17"/>
    <mergeCell ref="Q12:Q13"/>
    <mergeCell ref="R12:R13"/>
    <mergeCell ref="Q14:Q15"/>
    <mergeCell ref="R14:R15"/>
    <mergeCell ref="Q16:Q17"/>
    <mergeCell ref="R16:R17"/>
    <mergeCell ref="H12:H13"/>
    <mergeCell ref="I12:I13"/>
    <mergeCell ref="G14:G15"/>
    <mergeCell ref="H14:H15"/>
    <mergeCell ref="M12:M13"/>
    <mergeCell ref="N12:N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B112:B113"/>
    <mergeCell ref="C112:C113"/>
    <mergeCell ref="D112:D113"/>
    <mergeCell ref="E112:E113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H116:H117"/>
    <mergeCell ref="I116:I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B120:B121"/>
    <mergeCell ref="C120:C121"/>
    <mergeCell ref="D120:D121"/>
    <mergeCell ref="E120:E121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H124:H125"/>
    <mergeCell ref="I124:I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B132:B133"/>
    <mergeCell ref="C132:C133"/>
    <mergeCell ref="D132:D133"/>
    <mergeCell ref="E132:E133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H136:H137"/>
    <mergeCell ref="I136:I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B144:B145"/>
    <mergeCell ref="C144:C145"/>
    <mergeCell ref="D144:D145"/>
    <mergeCell ref="E144:E145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Q144:Q145"/>
    <mergeCell ref="R144:R145"/>
    <mergeCell ref="M142:M143"/>
    <mergeCell ref="N142:N143"/>
    <mergeCell ref="O142:O143"/>
    <mergeCell ref="P142:P143"/>
    <mergeCell ref="Q142:Q143"/>
    <mergeCell ref="R142:R143"/>
    <mergeCell ref="A147:I147"/>
    <mergeCell ref="J147:R147"/>
    <mergeCell ref="M144:M145"/>
    <mergeCell ref="N144:N145"/>
    <mergeCell ref="O144:O145"/>
    <mergeCell ref="P144:P145"/>
    <mergeCell ref="F144:F145"/>
    <mergeCell ref="G144:G145"/>
    <mergeCell ref="H144:H145"/>
    <mergeCell ref="I144:I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B153:B154"/>
    <mergeCell ref="C153:C154"/>
    <mergeCell ref="D153:D154"/>
    <mergeCell ref="E153:E154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H157:H158"/>
    <mergeCell ref="I157:I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H166:H167"/>
    <mergeCell ref="I166:I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B180:B181"/>
    <mergeCell ref="C180:C181"/>
    <mergeCell ref="D180:D181"/>
    <mergeCell ref="E180:E181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35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A1" sqref="A1:H40"/>
    </sheetView>
  </sheetViews>
  <sheetFormatPr defaultColWidth="9.140625" defaultRowHeight="12.75"/>
  <sheetData>
    <row r="1" spans="1:8" ht="30.75" customHeight="1" thickBot="1">
      <c r="A1" s="176" t="str">
        <f>HYPERLINK('[1]реквизиты'!$A$2)</f>
        <v>Чемпионат ЦС "Динамо"</v>
      </c>
      <c r="B1" s="177"/>
      <c r="C1" s="177"/>
      <c r="D1" s="177"/>
      <c r="E1" s="177"/>
      <c r="F1" s="177"/>
      <c r="G1" s="177"/>
      <c r="H1" s="178"/>
    </row>
    <row r="2" spans="1:8" ht="12.75">
      <c r="A2" s="330" t="str">
        <f>HYPERLINK('[1]реквизиты'!$A$3)</f>
        <v>14-18 февраля 2015 г.</v>
      </c>
      <c r="B2" s="330"/>
      <c r="C2" s="330"/>
      <c r="D2" s="330"/>
      <c r="E2" s="330"/>
      <c r="F2" s="330"/>
      <c r="G2" s="330"/>
      <c r="H2" s="330"/>
    </row>
    <row r="3" spans="1:8" ht="18.75" thickBot="1">
      <c r="A3" s="331" t="s">
        <v>32</v>
      </c>
      <c r="B3" s="331"/>
      <c r="C3" s="331"/>
      <c r="D3" s="331"/>
      <c r="E3" s="331"/>
      <c r="F3" s="331"/>
      <c r="G3" s="331"/>
      <c r="H3" s="331"/>
    </row>
    <row r="4" spans="2:8" ht="18.75" thickBot="1">
      <c r="B4" s="76"/>
      <c r="C4" s="77"/>
      <c r="D4" s="332" t="str">
        <f>HYPERLINK('пр.взв.'!G3)</f>
        <v>в.к.68 кг</v>
      </c>
      <c r="E4" s="333"/>
      <c r="F4" s="334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45" t="s">
        <v>33</v>
      </c>
      <c r="B6" s="338" t="str">
        <f>VLOOKUP(J6,'пр.взв.'!B6:H91,2,FALSE)</f>
        <v>МАМЕДОВ Хатаил Илгарович</v>
      </c>
      <c r="C6" s="338"/>
      <c r="D6" s="338"/>
      <c r="E6" s="338"/>
      <c r="F6" s="338"/>
      <c r="G6" s="338"/>
      <c r="H6" s="340" t="str">
        <f>VLOOKUP(J6,'пр.взв.'!B6:H91,3,FALSE)</f>
        <v>03.09.1989, МС</v>
      </c>
      <c r="I6" s="77"/>
      <c r="J6" s="78">
        <f>'пр.хода А'!M31</f>
        <v>22</v>
      </c>
    </row>
    <row r="7" spans="1:10" ht="18">
      <c r="A7" s="346"/>
      <c r="B7" s="339"/>
      <c r="C7" s="339"/>
      <c r="D7" s="339"/>
      <c r="E7" s="339"/>
      <c r="F7" s="339"/>
      <c r="G7" s="339"/>
      <c r="H7" s="341"/>
      <c r="I7" s="77"/>
      <c r="J7" s="78"/>
    </row>
    <row r="8" spans="1:10" ht="18">
      <c r="A8" s="346"/>
      <c r="B8" s="342" t="str">
        <f>VLOOKUP(J6,'пр.взв.'!B6:H91,4,FALSE)</f>
        <v>ЮФО</v>
      </c>
      <c r="C8" s="342"/>
      <c r="D8" s="342"/>
      <c r="E8" s="342"/>
      <c r="F8" s="342"/>
      <c r="G8" s="342"/>
      <c r="H8" s="341"/>
      <c r="I8" s="77"/>
      <c r="J8" s="78"/>
    </row>
    <row r="9" spans="1:10" ht="18.75" thickBot="1">
      <c r="A9" s="347"/>
      <c r="B9" s="343"/>
      <c r="C9" s="343"/>
      <c r="D9" s="343"/>
      <c r="E9" s="343"/>
      <c r="F9" s="343"/>
      <c r="G9" s="343"/>
      <c r="H9" s="344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35" t="s">
        <v>34</v>
      </c>
      <c r="B11" s="338" t="str">
        <f>VLOOKUP(J11,'пр.взв.'!B6:H91,2,FALSE)</f>
        <v>МЕЖЛУМЯН Гайик Левонович</v>
      </c>
      <c r="C11" s="338"/>
      <c r="D11" s="338"/>
      <c r="E11" s="338"/>
      <c r="F11" s="338"/>
      <c r="G11" s="338"/>
      <c r="H11" s="340" t="str">
        <f>VLOOKUP(J11,'пр.взв.'!B6:H91,3,FALSE)</f>
        <v>17.05.1990, МС</v>
      </c>
      <c r="I11" s="77"/>
      <c r="J11" s="78">
        <f>'пр.хода А'!M39</f>
        <v>7</v>
      </c>
    </row>
    <row r="12" spans="1:10" ht="18">
      <c r="A12" s="336"/>
      <c r="B12" s="339"/>
      <c r="C12" s="339"/>
      <c r="D12" s="339"/>
      <c r="E12" s="339"/>
      <c r="F12" s="339"/>
      <c r="G12" s="339"/>
      <c r="H12" s="341"/>
      <c r="I12" s="77"/>
      <c r="J12" s="78"/>
    </row>
    <row r="13" spans="1:10" ht="18">
      <c r="A13" s="336"/>
      <c r="B13" s="342" t="str">
        <f>VLOOKUP(J11,'пр.взв.'!B6:H91,4,FALSE)</f>
        <v>ЮФО</v>
      </c>
      <c r="C13" s="342"/>
      <c r="D13" s="342"/>
      <c r="E13" s="342"/>
      <c r="F13" s="342"/>
      <c r="G13" s="342"/>
      <c r="H13" s="341"/>
      <c r="I13" s="77"/>
      <c r="J13" s="78"/>
    </row>
    <row r="14" spans="1:10" ht="18.75" thickBot="1">
      <c r="A14" s="337"/>
      <c r="B14" s="343"/>
      <c r="C14" s="343"/>
      <c r="D14" s="343"/>
      <c r="E14" s="343"/>
      <c r="F14" s="343"/>
      <c r="G14" s="343"/>
      <c r="H14" s="344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51" t="s">
        <v>35</v>
      </c>
      <c r="B16" s="338" t="str">
        <f>VLOOKUP(J16,'пр.взв.'!B6:H91,2,FALSE)</f>
        <v>БУТОВ Руслан Владимирович</v>
      </c>
      <c r="C16" s="338"/>
      <c r="D16" s="338"/>
      <c r="E16" s="338"/>
      <c r="F16" s="338"/>
      <c r="G16" s="338"/>
      <c r="H16" s="340" t="str">
        <f>VLOOKUP(J16,'пр.взв.'!B6:H91,3,FALSE)</f>
        <v>05.06.94, МС</v>
      </c>
      <c r="I16" s="77"/>
      <c r="J16" s="82">
        <f>'пр.хода А'!R19</f>
        <v>41</v>
      </c>
    </row>
    <row r="17" spans="1:10" ht="18">
      <c r="A17" s="352"/>
      <c r="B17" s="339"/>
      <c r="C17" s="339"/>
      <c r="D17" s="339"/>
      <c r="E17" s="339"/>
      <c r="F17" s="339"/>
      <c r="G17" s="339"/>
      <c r="H17" s="341"/>
      <c r="I17" s="77"/>
      <c r="J17" s="78"/>
    </row>
    <row r="18" spans="1:10" ht="18">
      <c r="A18" s="352"/>
      <c r="B18" s="342" t="str">
        <f>VLOOKUP(J16,'пр.взв.'!B6:H91,4,FALSE)</f>
        <v>ЮФО</v>
      </c>
      <c r="C18" s="342"/>
      <c r="D18" s="342"/>
      <c r="E18" s="342"/>
      <c r="F18" s="342"/>
      <c r="G18" s="342"/>
      <c r="H18" s="341"/>
      <c r="I18" s="77"/>
      <c r="J18" s="78"/>
    </row>
    <row r="19" spans="1:10" ht="18.75" thickBot="1">
      <c r="A19" s="353"/>
      <c r="B19" s="343"/>
      <c r="C19" s="343"/>
      <c r="D19" s="343"/>
      <c r="E19" s="343"/>
      <c r="F19" s="343"/>
      <c r="G19" s="343"/>
      <c r="H19" s="344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51" t="s">
        <v>35</v>
      </c>
      <c r="B21" s="338" t="str">
        <f>VLOOKUP(J21,'пр.взв.'!B6:H91,2,FALSE)</f>
        <v>БУРДАЕВ Роман Михайлович</v>
      </c>
      <c r="C21" s="338"/>
      <c r="D21" s="338"/>
      <c r="E21" s="338"/>
      <c r="F21" s="338"/>
      <c r="G21" s="338"/>
      <c r="H21" s="340" t="str">
        <f>VLOOKUP(J21,'пр.взв.'!B6:H91,3,FALSE)</f>
        <v>22.05.1995, МСМК</v>
      </c>
      <c r="I21" s="77"/>
      <c r="J21" s="78">
        <v>21</v>
      </c>
    </row>
    <row r="22" spans="1:10" ht="18">
      <c r="A22" s="352"/>
      <c r="B22" s="339"/>
      <c r="C22" s="339"/>
      <c r="D22" s="339"/>
      <c r="E22" s="339"/>
      <c r="F22" s="339"/>
      <c r="G22" s="339"/>
      <c r="H22" s="341"/>
      <c r="I22" s="77"/>
      <c r="J22" s="78"/>
    </row>
    <row r="23" spans="1:9" ht="18">
      <c r="A23" s="352"/>
      <c r="B23" s="342" t="str">
        <f>VLOOKUP(J21,'пр.взв.'!B6:H91,4,FALSE)</f>
        <v>СП</v>
      </c>
      <c r="C23" s="342"/>
      <c r="D23" s="342"/>
      <c r="E23" s="342"/>
      <c r="F23" s="342"/>
      <c r="G23" s="342"/>
      <c r="H23" s="341"/>
      <c r="I23" s="77"/>
    </row>
    <row r="24" spans="1:9" ht="18.75" thickBot="1">
      <c r="A24" s="353"/>
      <c r="B24" s="343"/>
      <c r="C24" s="343"/>
      <c r="D24" s="343"/>
      <c r="E24" s="343"/>
      <c r="F24" s="343"/>
      <c r="G24" s="343"/>
      <c r="H24" s="344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55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48" t="str">
        <f>VLOOKUP(J28,'пр.взв.'!B6:H91,7,FALSE)</f>
        <v>Середа М.В.</v>
      </c>
      <c r="B28" s="349"/>
      <c r="C28" s="349"/>
      <c r="D28" s="349"/>
      <c r="E28" s="349"/>
      <c r="F28" s="349"/>
      <c r="G28" s="349"/>
      <c r="H28" s="340"/>
      <c r="J28">
        <v>22</v>
      </c>
    </row>
    <row r="29" spans="1:8" ht="13.5" thickBot="1">
      <c r="A29" s="350"/>
      <c r="B29" s="343"/>
      <c r="C29" s="343"/>
      <c r="D29" s="343"/>
      <c r="E29" s="343"/>
      <c r="F29" s="343"/>
      <c r="G29" s="343"/>
      <c r="H29" s="344"/>
    </row>
    <row r="32" spans="1:8" ht="18">
      <c r="A32" s="77" t="s">
        <v>36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5"/>
  <sheetViews>
    <sheetView zoomScalePageLayoutView="0" workbookViewId="0" topLeftCell="A16">
      <selection activeCell="A28" sqref="A28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64" t="str">
        <f>HYPERLINK('[1]реквизиты'!$A$2)</f>
        <v>Чемпионат ЦС "Динамо"</v>
      </c>
      <c r="B1" s="364"/>
      <c r="C1" s="364"/>
      <c r="D1" s="364"/>
      <c r="E1" s="364"/>
      <c r="F1" s="364"/>
      <c r="G1" s="364"/>
      <c r="H1" s="364"/>
      <c r="I1" s="364"/>
    </row>
    <row r="2" spans="4:5" ht="12.75" customHeight="1">
      <c r="D2" s="167" t="s">
        <v>213</v>
      </c>
      <c r="E2" s="168"/>
    </row>
    <row r="3" ht="19.5" customHeight="1">
      <c r="C3" s="39" t="s">
        <v>214</v>
      </c>
    </row>
    <row r="4" ht="21" customHeight="1">
      <c r="C4" s="40" t="s">
        <v>11</v>
      </c>
    </row>
    <row r="5" spans="1:9" ht="12.75">
      <c r="A5" s="223" t="s">
        <v>12</v>
      </c>
      <c r="B5" s="223" t="s">
        <v>3</v>
      </c>
      <c r="C5" s="236" t="s">
        <v>4</v>
      </c>
      <c r="D5" s="223" t="s">
        <v>13</v>
      </c>
      <c r="E5" s="324" t="s">
        <v>14</v>
      </c>
      <c r="F5" s="354"/>
      <c r="G5" s="223" t="s">
        <v>15</v>
      </c>
      <c r="H5" s="223" t="s">
        <v>16</v>
      </c>
      <c r="I5" s="223" t="s">
        <v>17</v>
      </c>
    </row>
    <row r="6" spans="1:9" ht="12.75">
      <c r="A6" s="235"/>
      <c r="B6" s="235"/>
      <c r="C6" s="235"/>
      <c r="D6" s="235"/>
      <c r="E6" s="355"/>
      <c r="F6" s="356"/>
      <c r="G6" s="235"/>
      <c r="H6" s="235"/>
      <c r="I6" s="235"/>
    </row>
    <row r="7" spans="1:9" ht="12.75">
      <c r="A7" s="365"/>
      <c r="B7" s="248">
        <v>41</v>
      </c>
      <c r="C7" s="366" t="str">
        <f>VLOOKUP(B7,'пр.взв.'!B6:H91,2,FALSE)</f>
        <v>БУТОВ Руслан Владимирович</v>
      </c>
      <c r="D7" s="366" t="str">
        <f>VLOOKUP(B7,'пр.взв.'!B6:H91,3,FALSE)</f>
        <v>05.06.94, МС</v>
      </c>
      <c r="E7" s="357" t="str">
        <f>VLOOKUP(B7,'пр.взв.'!B6:H91,4,FALSE)</f>
        <v>ЮФО</v>
      </c>
      <c r="F7" s="359" t="str">
        <f>VLOOKUP(B7,'пр.взв.'!B6:H91,5,FALSE)</f>
        <v>Ростовское РО</v>
      </c>
      <c r="G7" s="361"/>
      <c r="H7" s="230"/>
      <c r="I7" s="223"/>
    </row>
    <row r="8" spans="1:9" ht="12.75">
      <c r="A8" s="365"/>
      <c r="B8" s="223"/>
      <c r="C8" s="366"/>
      <c r="D8" s="366"/>
      <c r="E8" s="362"/>
      <c r="F8" s="363"/>
      <c r="G8" s="361"/>
      <c r="H8" s="230"/>
      <c r="I8" s="223"/>
    </row>
    <row r="9" spans="1:9" ht="12.75">
      <c r="A9" s="367"/>
      <c r="B9" s="248">
        <v>4</v>
      </c>
      <c r="C9" s="366" t="str">
        <f>VLOOKUP(B9,'пр.взв.'!B1:H93,2,FALSE)</f>
        <v>КАШТАНОВ Андрей Валерьевич</v>
      </c>
      <c r="D9" s="366">
        <f>VLOOKUP(B9,'пр.взв.'!B1:H93,3,FALSE)</f>
        <v>29512</v>
      </c>
      <c r="E9" s="357" t="str">
        <f>VLOOKUP(B9,'пр.взв.'!B1:H93,4,FALSE)</f>
        <v>Крым</v>
      </c>
      <c r="F9" s="359" t="str">
        <f>VLOOKUP(B9,'пр.взв.'!B1:H93,5,FALSE)</f>
        <v>Крымское РО</v>
      </c>
      <c r="G9" s="361"/>
      <c r="H9" s="223"/>
      <c r="I9" s="223"/>
    </row>
    <row r="10" spans="1:9" ht="12.75">
      <c r="A10" s="367"/>
      <c r="B10" s="223"/>
      <c r="C10" s="366"/>
      <c r="D10" s="366"/>
      <c r="E10" s="358"/>
      <c r="F10" s="360"/>
      <c r="G10" s="361"/>
      <c r="H10" s="223"/>
      <c r="I10" s="223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214</v>
      </c>
    </row>
    <row r="16" spans="3:5" ht="12.75" customHeight="1">
      <c r="C16" s="40" t="s">
        <v>19</v>
      </c>
      <c r="E16" s="168" t="str">
        <f>HYPERLINK('[2]пр.взв.'!D4)</f>
        <v>в.к.        кг.</v>
      </c>
    </row>
    <row r="17" spans="1:9" ht="12.75">
      <c r="A17" s="223" t="s">
        <v>12</v>
      </c>
      <c r="B17" s="223" t="s">
        <v>3</v>
      </c>
      <c r="C17" s="236" t="s">
        <v>4</v>
      </c>
      <c r="D17" s="223" t="s">
        <v>13</v>
      </c>
      <c r="E17" s="324" t="s">
        <v>14</v>
      </c>
      <c r="F17" s="354"/>
      <c r="G17" s="223" t="s">
        <v>15</v>
      </c>
      <c r="H17" s="223" t="s">
        <v>16</v>
      </c>
      <c r="I17" s="223" t="s">
        <v>17</v>
      </c>
    </row>
    <row r="18" spans="1:9" ht="12.75">
      <c r="A18" s="235"/>
      <c r="B18" s="235"/>
      <c r="C18" s="235"/>
      <c r="D18" s="235"/>
      <c r="E18" s="355"/>
      <c r="F18" s="356"/>
      <c r="G18" s="235"/>
      <c r="H18" s="235"/>
      <c r="I18" s="235"/>
    </row>
    <row r="19" spans="1:9" ht="12.75">
      <c r="A19" s="365"/>
      <c r="B19" s="248">
        <v>28</v>
      </c>
      <c r="C19" s="366" t="str">
        <f>VLOOKUP(B19,'пр.взв.'!B18:H103,2,FALSE)</f>
        <v>СТЕПАНОВ Денис Леонидович</v>
      </c>
      <c r="D19" s="366" t="str">
        <f>VLOOKUP(B19,'пр.взв.'!B18:H103,3,FALSE)</f>
        <v>19.04.1987, МС</v>
      </c>
      <c r="E19" s="357" t="str">
        <f>VLOOKUP(B19,'пр.взв.'!B18:H103,4,FALSE)</f>
        <v>М</v>
      </c>
      <c r="F19" s="359" t="str">
        <f>VLOOKUP(B19,'пр.взв.'!B18:H103,5,FALSE)</f>
        <v>Московское РО</v>
      </c>
      <c r="G19" s="361"/>
      <c r="H19" s="230"/>
      <c r="I19" s="223"/>
    </row>
    <row r="20" spans="1:9" ht="12.75">
      <c r="A20" s="365"/>
      <c r="B20" s="223"/>
      <c r="C20" s="366"/>
      <c r="D20" s="366"/>
      <c r="E20" s="362"/>
      <c r="F20" s="363"/>
      <c r="G20" s="361"/>
      <c r="H20" s="230"/>
      <c r="I20" s="223"/>
    </row>
    <row r="21" spans="1:9" ht="12.75" customHeight="1">
      <c r="A21" s="367"/>
      <c r="B21" s="248">
        <v>21</v>
      </c>
      <c r="C21" s="228" t="s">
        <v>141</v>
      </c>
      <c r="D21" s="232" t="s">
        <v>142</v>
      </c>
      <c r="E21" s="219" t="s">
        <v>143</v>
      </c>
      <c r="F21" s="234" t="s">
        <v>144</v>
      </c>
      <c r="G21" s="361"/>
      <c r="H21" s="223"/>
      <c r="I21" s="223"/>
    </row>
    <row r="22" spans="1:9" ht="12.75">
      <c r="A22" s="367"/>
      <c r="B22" s="223"/>
      <c r="C22" s="228"/>
      <c r="D22" s="229"/>
      <c r="E22" s="220"/>
      <c r="F22" s="234"/>
      <c r="G22" s="361"/>
      <c r="H22" s="223"/>
      <c r="I22" s="223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D29" t="s">
        <v>215</v>
      </c>
      <c r="E29" s="168"/>
    </row>
    <row r="30" spans="1:9" ht="12.75">
      <c r="A30" s="223" t="s">
        <v>12</v>
      </c>
      <c r="B30" s="223" t="s">
        <v>3</v>
      </c>
      <c r="C30" s="236" t="s">
        <v>4</v>
      </c>
      <c r="D30" s="223" t="s">
        <v>13</v>
      </c>
      <c r="E30" s="324" t="s">
        <v>14</v>
      </c>
      <c r="F30" s="354"/>
      <c r="G30" s="223" t="s">
        <v>15</v>
      </c>
      <c r="H30" s="223" t="s">
        <v>16</v>
      </c>
      <c r="I30" s="223" t="s">
        <v>17</v>
      </c>
    </row>
    <row r="31" spans="1:9" ht="12.75">
      <c r="A31" s="235"/>
      <c r="B31" s="235"/>
      <c r="C31" s="235"/>
      <c r="D31" s="235"/>
      <c r="E31" s="355"/>
      <c r="F31" s="356"/>
      <c r="G31" s="235"/>
      <c r="H31" s="235"/>
      <c r="I31" s="235"/>
    </row>
    <row r="32" spans="1:9" ht="12.75">
      <c r="A32" s="365"/>
      <c r="B32" s="248">
        <v>7</v>
      </c>
      <c r="C32" s="366" t="str">
        <f>VLOOKUP(B32,'пр.взв.'!B1:H116,2,FALSE)</f>
        <v>МЕЖЛУМЯН Гайик Левонович</v>
      </c>
      <c r="D32" s="366" t="str">
        <f>VLOOKUP(B32,'пр.взв.'!B3:H116,3,FALSE)</f>
        <v>17.05.1990, МС</v>
      </c>
      <c r="E32" s="357" t="str">
        <f>VLOOKUP(B32,'пр.взв.'!B1:H116,4,FALSE)</f>
        <v>ЮФО</v>
      </c>
      <c r="F32" s="359" t="str">
        <f>VLOOKUP(B32,'пр.взв.'!B1:H116,5,FALSE)</f>
        <v>Краснодарское РО</v>
      </c>
      <c r="G32" s="361"/>
      <c r="H32" s="230"/>
      <c r="I32" s="223"/>
    </row>
    <row r="33" spans="1:9" ht="12.75">
      <c r="A33" s="365"/>
      <c r="B33" s="223"/>
      <c r="C33" s="366"/>
      <c r="D33" s="366"/>
      <c r="E33" s="362"/>
      <c r="F33" s="363"/>
      <c r="G33" s="361"/>
      <c r="H33" s="230"/>
      <c r="I33" s="223"/>
    </row>
    <row r="34" spans="1:9" ht="12.75">
      <c r="A34" s="367"/>
      <c r="B34" s="248">
        <v>22</v>
      </c>
      <c r="C34" s="366" t="str">
        <f>VLOOKUP(B34,'пр.взв.'!B2:H118,2,FALSE)</f>
        <v>МАМЕДОВ Хатаил Илгарович</v>
      </c>
      <c r="D34" s="366" t="str">
        <f>VLOOKUP(B34,'пр.взв.'!B2:H118,3,FALSE)</f>
        <v>03.09.1989, МС</v>
      </c>
      <c r="E34" s="357" t="str">
        <f>VLOOKUP(B34,'пр.взв.'!B2:H118,4,FALSE)</f>
        <v>ЮФО</v>
      </c>
      <c r="F34" s="359" t="str">
        <f>VLOOKUP(B34,'пр.взв.'!B2:H118,5,FALSE)</f>
        <v>Краснодарское РО</v>
      </c>
      <c r="G34" s="361"/>
      <c r="H34" s="223"/>
      <c r="I34" s="223"/>
    </row>
    <row r="35" spans="1:9" ht="12.75">
      <c r="A35" s="367"/>
      <c r="B35" s="223"/>
      <c r="C35" s="366"/>
      <c r="D35" s="366"/>
      <c r="E35" s="358"/>
      <c r="F35" s="360"/>
      <c r="G35" s="361"/>
      <c r="H35" s="223"/>
      <c r="I35" s="223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74" t="str">
        <f>HYPERLINK('[1]реквизиты'!$A$2)</f>
        <v>Чемпионат ЦС "Динамо"</v>
      </c>
      <c r="B1" s="374"/>
      <c r="C1" s="374"/>
      <c r="D1" s="374"/>
      <c r="E1" s="374"/>
      <c r="F1" s="374"/>
      <c r="G1" s="374"/>
      <c r="H1" s="374"/>
    </row>
    <row r="2" spans="1:8" ht="13.5" customHeight="1" thickBot="1">
      <c r="A2" s="244"/>
      <c r="B2" s="375"/>
      <c r="C2" s="375"/>
      <c r="D2" s="375"/>
      <c r="E2" s="375"/>
      <c r="F2" s="375"/>
      <c r="G2" s="375"/>
      <c r="H2" s="376" t="str">
        <f>HYPERLINK('пр.взв.'!G3)</f>
        <v>в.к.68 кг</v>
      </c>
    </row>
    <row r="3" spans="1:8" ht="12" customHeight="1">
      <c r="A3" s="377">
        <v>2</v>
      </c>
      <c r="B3" s="370" t="str">
        <f>VLOOKUP(A3,'пр.взв.'!B5:C91,2,FALSE)</f>
        <v>ШИРЯЕВ Владимир Алексеевич</v>
      </c>
      <c r="C3" s="370" t="str">
        <f>VLOOKUP(A3,'пр.взв.'!B5:H91,3,FALSE)</f>
        <v>01.01.96, КМС</v>
      </c>
      <c r="D3" s="370" t="str">
        <f>VLOOKUP(A3,'пр.взв.'!B5:F91,4,FALSE)</f>
        <v>ЦФО</v>
      </c>
      <c r="H3" s="376"/>
    </row>
    <row r="4" spans="1:8" ht="12" customHeight="1">
      <c r="A4" s="368"/>
      <c r="B4" s="371"/>
      <c r="C4" s="371"/>
      <c r="D4" s="371"/>
      <c r="E4" s="1"/>
      <c r="F4" s="1"/>
      <c r="H4" s="376" t="s">
        <v>10</v>
      </c>
    </row>
    <row r="5" spans="1:8" ht="12" customHeight="1">
      <c r="A5" s="368">
        <v>34</v>
      </c>
      <c r="B5" s="378" t="str">
        <f>VLOOKUP(A5,'пр.взв.'!B7:C92,2,FALSE)</f>
        <v>МАМИЕВ Аловсет Захи оглы</v>
      </c>
      <c r="C5" s="378" t="str">
        <f>VLOOKUP(A5,'пр.взв.'!B7:H92,3,FALSE)</f>
        <v>01.01.91, МС</v>
      </c>
      <c r="D5" s="378" t="str">
        <f>VLOOKUP(A5,'пр.взв.'!B7:F92,4,FALSE)</f>
        <v>ЦФО</v>
      </c>
      <c r="E5" s="3"/>
      <c r="F5" s="1"/>
      <c r="G5" s="1"/>
      <c r="H5" s="376"/>
    </row>
    <row r="6" spans="1:7" ht="12" customHeight="1" thickBot="1">
      <c r="A6" s="369"/>
      <c r="B6" s="379"/>
      <c r="C6" s="379"/>
      <c r="D6" s="379"/>
      <c r="E6" s="4"/>
      <c r="F6" s="8"/>
      <c r="G6" s="1"/>
    </row>
    <row r="7" spans="1:7" ht="12" customHeight="1">
      <c r="A7" s="377">
        <v>18</v>
      </c>
      <c r="B7" s="370" t="str">
        <f>VLOOKUP(A7,'пр.взв.'!B9:C94,2,FALSE)</f>
        <v>БОНДАРЕВ Александр Витальевич</v>
      </c>
      <c r="C7" s="370" t="str">
        <f>VLOOKUP(A7,'пр.взв.'!B9:H94,3,FALSE)</f>
        <v>01.01.90, МСМК</v>
      </c>
      <c r="D7" s="370" t="str">
        <f>VLOOKUP(A7,'пр.взв.'!B9:F94,4,FALSE)</f>
        <v>ПФО</v>
      </c>
      <c r="E7" s="4"/>
      <c r="F7" s="5"/>
      <c r="G7" s="1"/>
    </row>
    <row r="8" spans="1:7" ht="12" customHeight="1">
      <c r="A8" s="368"/>
      <c r="B8" s="371"/>
      <c r="C8" s="371"/>
      <c r="D8" s="371"/>
      <c r="E8" s="9"/>
      <c r="F8" s="6"/>
      <c r="G8" s="1"/>
    </row>
    <row r="9" spans="1:7" ht="12" customHeight="1">
      <c r="A9" s="368">
        <v>50</v>
      </c>
      <c r="B9" s="378" t="e">
        <f>VLOOKUP(A9,'пр.взв.'!B11:C96,2,FALSE)</f>
        <v>#N/A</v>
      </c>
      <c r="C9" s="378" t="e">
        <f>VLOOKUP(A9,'пр.взв.'!B11:H96,3,FALSE)</f>
        <v>#N/A</v>
      </c>
      <c r="D9" s="378" t="e">
        <f>VLOOKUP(A9,'пр.взв.'!B11:F96,4,FALSE)</f>
        <v>#N/A</v>
      </c>
      <c r="E9" s="2"/>
      <c r="F9" s="6"/>
      <c r="G9" s="1"/>
    </row>
    <row r="10" spans="1:7" ht="12" customHeight="1" thickBot="1">
      <c r="A10" s="369"/>
      <c r="B10" s="379"/>
      <c r="C10" s="379"/>
      <c r="D10" s="379"/>
      <c r="E10" s="1"/>
      <c r="F10" s="6"/>
      <c r="G10" s="8"/>
    </row>
    <row r="11" spans="1:7" ht="12" customHeight="1">
      <c r="A11" s="377">
        <v>10</v>
      </c>
      <c r="B11" s="370" t="str">
        <f>VLOOKUP(A11,'пр.взв.'!B13:C98,2,FALSE)</f>
        <v>БАЦЕНКОВ Антон Андреевич</v>
      </c>
      <c r="C11" s="370" t="str">
        <f>VLOOKUP(A11,'пр.взв.'!B13:H98,3,FALSE)</f>
        <v>23.11.1987 КМС</v>
      </c>
      <c r="D11" s="370" t="str">
        <f>VLOOKUP(A11,'пр.взв.'!B13:F98,4,FALSE)</f>
        <v>ЦФО</v>
      </c>
      <c r="E11" s="1"/>
      <c r="F11" s="6"/>
      <c r="G11" s="5"/>
    </row>
    <row r="12" spans="1:7" ht="12" customHeight="1">
      <c r="A12" s="368"/>
      <c r="B12" s="371"/>
      <c r="C12" s="371"/>
      <c r="D12" s="371"/>
      <c r="E12" s="7"/>
      <c r="F12" s="6"/>
      <c r="G12" s="6"/>
    </row>
    <row r="13" spans="1:7" ht="12" customHeight="1">
      <c r="A13" s="368">
        <v>42</v>
      </c>
      <c r="B13" s="378" t="str">
        <f>VLOOKUP(A13,'пр.взв.'!B15:C100,2,FALSE)</f>
        <v>МЕДВЕДСКИЙ Юрий Валерьевич</v>
      </c>
      <c r="C13" s="378" t="str">
        <f>VLOOKUP(A13,'пр.взв.'!B15:H100,3,FALSE)</f>
        <v>14.02.86,мс</v>
      </c>
      <c r="D13" s="378" t="str">
        <f>VLOOKUP(A13,'пр.взв.'!B15:F100,4,FALSE)</f>
        <v>ДВФО</v>
      </c>
      <c r="E13" s="3"/>
      <c r="F13" s="6"/>
      <c r="G13" s="6"/>
    </row>
    <row r="14" spans="1:7" ht="12" customHeight="1" thickBot="1">
      <c r="A14" s="369"/>
      <c r="B14" s="379"/>
      <c r="C14" s="379"/>
      <c r="D14" s="379"/>
      <c r="E14" s="4"/>
      <c r="F14" s="10"/>
      <c r="G14" s="6"/>
    </row>
    <row r="15" spans="1:7" ht="12" customHeight="1">
      <c r="A15" s="377">
        <v>26</v>
      </c>
      <c r="B15" s="370" t="str">
        <f>VLOOKUP(A15,'пр.взв.'!B17:C102,2,FALSE)</f>
        <v>ТУКО Дмитрий Дамирович</v>
      </c>
      <c r="C15" s="370" t="str">
        <f>VLOOKUP(A15,'пр.взв.'!B17:H102,3,FALSE)</f>
        <v>12.10.87, Мс</v>
      </c>
      <c r="D15" s="370" t="str">
        <f>VLOOKUP(A15,'пр.взв.'!B17:F102,4,FALSE)</f>
        <v>ПФО</v>
      </c>
      <c r="E15" s="4"/>
      <c r="F15" s="1"/>
      <c r="G15" s="6"/>
    </row>
    <row r="16" spans="1:7" ht="12" customHeight="1">
      <c r="A16" s="368"/>
      <c r="B16" s="371"/>
      <c r="C16" s="371"/>
      <c r="D16" s="371"/>
      <c r="E16" s="9"/>
      <c r="F16" s="1"/>
      <c r="G16" s="6"/>
    </row>
    <row r="17" spans="1:7" ht="12" customHeight="1">
      <c r="A17" s="368">
        <v>58</v>
      </c>
      <c r="B17" s="378" t="e">
        <f>VLOOKUP(A17,'пр.взв.'!B19:C104,2,FALSE)</f>
        <v>#N/A</v>
      </c>
      <c r="C17" s="378" t="e">
        <f>VLOOKUP(A17,'пр.взв.'!B19:H104,3,FALSE)</f>
        <v>#N/A</v>
      </c>
      <c r="D17" s="378" t="e">
        <f>VLOOKUP(A17,'пр.взв.'!B19:F104,4,FALSE)</f>
        <v>#N/A</v>
      </c>
      <c r="E17" s="2"/>
      <c r="F17" s="1"/>
      <c r="G17" s="6"/>
    </row>
    <row r="18" spans="1:7" ht="12" customHeight="1" thickBot="1">
      <c r="A18" s="369"/>
      <c r="B18" s="379"/>
      <c r="C18" s="379"/>
      <c r="D18" s="379"/>
      <c r="E18" s="1"/>
      <c r="F18" s="1"/>
      <c r="G18" s="6"/>
    </row>
    <row r="19" spans="1:8" ht="12" customHeight="1">
      <c r="A19" s="377">
        <v>6</v>
      </c>
      <c r="B19" s="370" t="str">
        <f>VLOOKUP(A19,'пр.взв.'!B5:C91,2,FALSE)</f>
        <v>МЕЛЬНИКОВ Антон Сергеевич</v>
      </c>
      <c r="C19" s="370" t="str">
        <f>VLOOKUP(A19,'пр.взв.'!B5:H91,3,FALSE)</f>
        <v>15.05.91, МС</v>
      </c>
      <c r="D19" s="370" t="str">
        <f>VLOOKUP(A19,'пр.взв.'!B5:H91,4,FALSE)</f>
        <v>ЦФО</v>
      </c>
      <c r="E19" s="1"/>
      <c r="F19" s="1"/>
      <c r="G19" s="6"/>
      <c r="H19" s="36"/>
    </row>
    <row r="20" spans="1:8" ht="12" customHeight="1">
      <c r="A20" s="368"/>
      <c r="B20" s="371"/>
      <c r="C20" s="371"/>
      <c r="D20" s="371"/>
      <c r="E20" s="7"/>
      <c r="F20" s="1"/>
      <c r="G20" s="6"/>
      <c r="H20" s="35"/>
    </row>
    <row r="21" spans="1:8" ht="12" customHeight="1">
      <c r="A21" s="368">
        <v>38</v>
      </c>
      <c r="B21" s="378" t="str">
        <f>VLOOKUP(A21,'пр.взв.'!B23:C108,2,FALSE)</f>
        <v>ИСТОМИН Павел Николаевич</v>
      </c>
      <c r="C21" s="378" t="str">
        <f>VLOOKUP(A21,'пр.взв.'!B23:H108,3,FALSE)</f>
        <v>07.11.1983, КМС</v>
      </c>
      <c r="D21" s="378" t="str">
        <f>VLOOKUP(A21,'пр.взв.'!B23:F108,4,FALSE)</f>
        <v>СЗФО</v>
      </c>
      <c r="E21" s="3"/>
      <c r="F21" s="1"/>
      <c r="G21" s="6"/>
      <c r="H21" s="35"/>
    </row>
    <row r="22" spans="1:8" ht="12" customHeight="1" thickBot="1">
      <c r="A22" s="369"/>
      <c r="B22" s="379"/>
      <c r="C22" s="379"/>
      <c r="D22" s="379"/>
      <c r="E22" s="4"/>
      <c r="F22" s="8"/>
      <c r="G22" s="6"/>
      <c r="H22" s="35"/>
    </row>
    <row r="23" spans="1:8" ht="12" customHeight="1">
      <c r="A23" s="377">
        <v>22</v>
      </c>
      <c r="B23" s="370" t="str">
        <f>VLOOKUP(A23,'пр.взв.'!B25:C110,2,FALSE)</f>
        <v>МАМЕДОВ Хатаил Илгарович</v>
      </c>
      <c r="C23" s="370" t="str">
        <f>VLOOKUP(A23,'пр.взв.'!B25:H110,3,FALSE)</f>
        <v>03.09.1989, МС</v>
      </c>
      <c r="D23" s="370" t="str">
        <f>VLOOKUP(A23,'пр.взв.'!B25:F110,4,FALSE)</f>
        <v>ЮФО</v>
      </c>
      <c r="E23" s="4"/>
      <c r="F23" s="5"/>
      <c r="G23" s="6"/>
      <c r="H23" s="35"/>
    </row>
    <row r="24" spans="1:8" ht="12" customHeight="1">
      <c r="A24" s="368"/>
      <c r="B24" s="371"/>
      <c r="C24" s="371"/>
      <c r="D24" s="371"/>
      <c r="E24" s="9"/>
      <c r="F24" s="6"/>
      <c r="G24" s="6"/>
      <c r="H24" s="35"/>
    </row>
    <row r="25" spans="1:8" ht="12" customHeight="1">
      <c r="A25" s="368">
        <v>54</v>
      </c>
      <c r="B25" s="378" t="e">
        <f>VLOOKUP(A25,'пр.взв.'!B27:C112,2,FALSE)</f>
        <v>#N/A</v>
      </c>
      <c r="C25" s="378" t="e">
        <f>VLOOKUP(A25,'пр.взв.'!B27:H112,3,FALSE)</f>
        <v>#N/A</v>
      </c>
      <c r="D25" s="378" t="e">
        <f>VLOOKUP(A25,'пр.взв.'!B27:F112,4,FALSE)</f>
        <v>#N/A</v>
      </c>
      <c r="E25" s="2"/>
      <c r="F25" s="6"/>
      <c r="G25" s="6"/>
      <c r="H25" s="35"/>
    </row>
    <row r="26" spans="1:8" ht="12" customHeight="1" thickBot="1">
      <c r="A26" s="369"/>
      <c r="B26" s="379"/>
      <c r="C26" s="379"/>
      <c r="D26" s="379"/>
      <c r="E26" s="1"/>
      <c r="F26" s="6"/>
      <c r="G26" s="6"/>
      <c r="H26" s="35"/>
    </row>
    <row r="27" spans="1:8" ht="12" customHeight="1">
      <c r="A27" s="377">
        <v>14</v>
      </c>
      <c r="B27" s="370" t="str">
        <f>VLOOKUP(A27,'пр.взв.'!B29:C114,2,FALSE)</f>
        <v>КОННОВ Мурад Зулимбекович</v>
      </c>
      <c r="C27" s="370" t="str">
        <f>VLOOKUP(A27,'пр.взв.'!B29:H114,3,FALSE)</f>
        <v>30.05.84, МС</v>
      </c>
      <c r="D27" s="370" t="str">
        <f>VLOOKUP(A27,'пр.взв.'!B29:F114,4,FALSE)</f>
        <v>СКФО</v>
      </c>
      <c r="E27" s="1"/>
      <c r="F27" s="6"/>
      <c r="G27" s="10"/>
      <c r="H27" s="35"/>
    </row>
    <row r="28" spans="1:8" ht="12" customHeight="1">
      <c r="A28" s="368"/>
      <c r="B28" s="371"/>
      <c r="C28" s="371"/>
      <c r="D28" s="371"/>
      <c r="E28" s="7"/>
      <c r="F28" s="6"/>
      <c r="G28" s="1"/>
      <c r="H28" s="35"/>
    </row>
    <row r="29" spans="1:8" ht="12" customHeight="1">
      <c r="A29" s="368">
        <v>46</v>
      </c>
      <c r="B29" s="378" t="e">
        <f>VLOOKUP(A29,'пр.взв.'!B31:C116,2,FALSE)</f>
        <v>#N/A</v>
      </c>
      <c r="C29" s="378" t="e">
        <f>VLOOKUP(A29,'пр.взв.'!B31:H116,3,FALSE)</f>
        <v>#N/A</v>
      </c>
      <c r="D29" s="378" t="e">
        <f>VLOOKUP(A29,'пр.взв.'!B31:F116,4,FALSE)</f>
        <v>#N/A</v>
      </c>
      <c r="E29" s="3"/>
      <c r="F29" s="6"/>
      <c r="G29" s="1"/>
      <c r="H29" s="35"/>
    </row>
    <row r="30" spans="1:8" ht="12" customHeight="1" thickBot="1">
      <c r="A30" s="369"/>
      <c r="B30" s="379"/>
      <c r="C30" s="379"/>
      <c r="D30" s="379"/>
      <c r="E30" s="4"/>
      <c r="F30" s="10"/>
      <c r="G30" s="1"/>
      <c r="H30" s="35"/>
    </row>
    <row r="31" spans="1:8" ht="12" customHeight="1">
      <c r="A31" s="377">
        <v>30</v>
      </c>
      <c r="B31" s="370" t="str">
        <f>VLOOKUP(A31,'пр.взв.'!B33:C118,2,FALSE)</f>
        <v>АБДУЛЛИН Руслан мансурович</v>
      </c>
      <c r="C31" s="370" t="str">
        <f>VLOOKUP(A31,'пр.взв.'!B33:H118,3,FALSE)</f>
        <v>17.02.89, МС</v>
      </c>
      <c r="D31" s="370" t="str">
        <f>VLOOKUP(A31,'пр.взв.'!B33:F118,4,FALSE)</f>
        <v>СФО</v>
      </c>
      <c r="E31" s="4"/>
      <c r="F31" s="1"/>
      <c r="G31" s="1"/>
      <c r="H31" s="35"/>
    </row>
    <row r="32" spans="1:8" ht="12" customHeight="1">
      <c r="A32" s="368"/>
      <c r="B32" s="371"/>
      <c r="C32" s="371"/>
      <c r="D32" s="371"/>
      <c r="E32" s="9"/>
      <c r="F32" s="1"/>
      <c r="G32" s="1"/>
      <c r="H32" s="35"/>
    </row>
    <row r="33" spans="1:8" ht="12" customHeight="1">
      <c r="A33" s="368">
        <v>62</v>
      </c>
      <c r="B33" s="378" t="e">
        <f>VLOOKUP(A33,'пр.взв.'!B35:C120,2,FALSE)</f>
        <v>#N/A</v>
      </c>
      <c r="C33" s="378" t="e">
        <f>VLOOKUP(A33,'пр.взв.'!B35:H120,3,FALSE)</f>
        <v>#N/A</v>
      </c>
      <c r="D33" s="378" t="e">
        <f>VLOOKUP(A33,'пр.взв.'!B35:F120,4,FALSE)</f>
        <v>#N/A</v>
      </c>
      <c r="E33" s="2"/>
      <c r="F33" s="1"/>
      <c r="G33" s="1"/>
      <c r="H33" s="35"/>
    </row>
    <row r="34" spans="1:8" ht="12" customHeight="1" thickBot="1">
      <c r="A34" s="369"/>
      <c r="B34" s="379"/>
      <c r="C34" s="379"/>
      <c r="D34" s="379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77">
        <v>4</v>
      </c>
      <c r="B36" s="370" t="str">
        <f>VLOOKUP(A36,'пр.взв.'!B5:H91,2,FALSE)</f>
        <v>КАШТАНОВ Андрей Валерьевич</v>
      </c>
      <c r="C36" s="370">
        <f>VLOOKUP(A36,'пр.взв.'!B5:H91,3,FALSE)</f>
        <v>29512</v>
      </c>
      <c r="D36" s="370" t="str">
        <f>VLOOKUP(A36,'пр.взв.'!B5:H91,4,FALSE)</f>
        <v>Крым</v>
      </c>
      <c r="H36" s="35"/>
    </row>
    <row r="37" spans="1:8" ht="12" customHeight="1">
      <c r="A37" s="368"/>
      <c r="B37" s="371"/>
      <c r="C37" s="371"/>
      <c r="D37" s="371"/>
      <c r="E37" s="1"/>
      <c r="F37" s="1"/>
      <c r="H37" s="35"/>
    </row>
    <row r="38" spans="1:8" ht="12" customHeight="1">
      <c r="A38" s="368">
        <v>36</v>
      </c>
      <c r="B38" s="378" t="str">
        <f>VLOOKUP(A38,'пр.взв.'!B7:H92,2,FALSE)</f>
        <v>КУРНОСОВ Максим Андреевич</v>
      </c>
      <c r="C38" s="378" t="str">
        <f>VLOOKUP(A38,'пр.взв.'!B7:H92,3,FALSE)</f>
        <v>10.09.1996, КМС</v>
      </c>
      <c r="D38" s="378" t="str">
        <f>VLOOKUP(A38,'пр.взв.'!B7:H92,4,FALSE)</f>
        <v>ПФО</v>
      </c>
      <c r="E38" s="3"/>
      <c r="F38" s="1"/>
      <c r="G38" s="1"/>
      <c r="H38" s="35"/>
    </row>
    <row r="39" spans="1:8" ht="12" customHeight="1" thickBot="1">
      <c r="A39" s="369"/>
      <c r="B39" s="379"/>
      <c r="C39" s="379"/>
      <c r="D39" s="379"/>
      <c r="E39" s="4"/>
      <c r="F39" s="8"/>
      <c r="G39" s="1"/>
      <c r="H39" s="35"/>
    </row>
    <row r="40" spans="1:8" ht="12" customHeight="1">
      <c r="A40" s="380">
        <v>20</v>
      </c>
      <c r="B40" s="370" t="str">
        <f>VLOOKUP(A40,'пр.взв.'!B9:H94,2,FALSE)</f>
        <v>КАЛАЧЁВ Дмитрий Валерьевич</v>
      </c>
      <c r="C40" s="370" t="str">
        <f>VLOOKUP(A40,'пр.взв.'!B9:H94,3,FALSE)</f>
        <v>21.01.1990, КМС</v>
      </c>
      <c r="D40" s="370" t="str">
        <f>VLOOKUP(A40,'пр.взв.'!B9:H94,4,FALSE)</f>
        <v>ПФО</v>
      </c>
      <c r="E40" s="4"/>
      <c r="F40" s="5"/>
      <c r="G40" s="1"/>
      <c r="H40" s="35"/>
    </row>
    <row r="41" spans="1:8" ht="12" customHeight="1">
      <c r="A41" s="368"/>
      <c r="B41" s="371"/>
      <c r="C41" s="371"/>
      <c r="D41" s="371"/>
      <c r="E41" s="9"/>
      <c r="F41" s="6"/>
      <c r="G41" s="1"/>
      <c r="H41" s="35"/>
    </row>
    <row r="42" spans="1:8" ht="12" customHeight="1">
      <c r="A42" s="368">
        <v>52</v>
      </c>
      <c r="B42" s="378" t="e">
        <f>VLOOKUP(A42,'пр.взв.'!B11:H96,2,FALSE)</f>
        <v>#N/A</v>
      </c>
      <c r="C42" s="378" t="e">
        <f>VLOOKUP(A42,'пр.взв.'!B11:H96,3,FALSE)</f>
        <v>#N/A</v>
      </c>
      <c r="D42" s="378" t="e">
        <f>VLOOKUP(A42,'пр.взв.'!B11:H96,4,FALSE)</f>
        <v>#N/A</v>
      </c>
      <c r="E42" s="2"/>
      <c r="F42" s="6"/>
      <c r="G42" s="1"/>
      <c r="H42" s="35"/>
    </row>
    <row r="43" spans="1:8" ht="12" customHeight="1" thickBot="1">
      <c r="A43" s="369"/>
      <c r="B43" s="379"/>
      <c r="C43" s="379"/>
      <c r="D43" s="379"/>
      <c r="E43" s="1"/>
      <c r="F43" s="6"/>
      <c r="G43" s="8"/>
      <c r="H43" s="35"/>
    </row>
    <row r="44" spans="1:8" ht="12" customHeight="1">
      <c r="A44" s="377">
        <v>12</v>
      </c>
      <c r="B44" s="370" t="str">
        <f>VLOOKUP(A44,'пр.взв.'!B13:H98,2,FALSE)</f>
        <v>КУЛЬМЯЕВ Николай Васильевич</v>
      </c>
      <c r="C44" s="370" t="str">
        <f>VLOOKUP(A44,'пр.взв.'!B13:H98,3,FALSE)</f>
        <v>01.01.86, МС</v>
      </c>
      <c r="D44" s="370" t="str">
        <f>VLOOKUP(A44,'пр.взв.'!B13:H98,4,FALSE)</f>
        <v>ПФО</v>
      </c>
      <c r="E44" s="1"/>
      <c r="F44" s="6"/>
      <c r="G44" s="5"/>
      <c r="H44" s="35"/>
    </row>
    <row r="45" spans="1:8" ht="12" customHeight="1">
      <c r="A45" s="368"/>
      <c r="B45" s="371"/>
      <c r="C45" s="371"/>
      <c r="D45" s="371"/>
      <c r="E45" s="7"/>
      <c r="F45" s="6"/>
      <c r="G45" s="6"/>
      <c r="H45" s="35"/>
    </row>
    <row r="46" spans="1:8" ht="12" customHeight="1">
      <c r="A46" s="368">
        <v>44</v>
      </c>
      <c r="B46" s="378" t="e">
        <f>VLOOKUP(A46,'пр.взв.'!B15:H100,2,FALSE)</f>
        <v>#N/A</v>
      </c>
      <c r="C46" s="378" t="e">
        <f>VLOOKUP(A46,'пр.взв.'!B15:H100,3,FALSE)</f>
        <v>#N/A</v>
      </c>
      <c r="D46" s="378" t="e">
        <f>VLOOKUP(A46,'пр.взв.'!B15:H100,4,FALSE)</f>
        <v>#N/A</v>
      </c>
      <c r="E46" s="3"/>
      <c r="F46" s="6"/>
      <c r="G46" s="6"/>
      <c r="H46" s="35"/>
    </row>
    <row r="47" spans="1:8" ht="12" customHeight="1" thickBot="1">
      <c r="A47" s="369"/>
      <c r="B47" s="379"/>
      <c r="C47" s="379"/>
      <c r="D47" s="379"/>
      <c r="E47" s="4"/>
      <c r="F47" s="10"/>
      <c r="G47" s="6"/>
      <c r="H47" s="35"/>
    </row>
    <row r="48" spans="1:8" ht="12" customHeight="1">
      <c r="A48" s="377">
        <v>28</v>
      </c>
      <c r="B48" s="370" t="str">
        <f>VLOOKUP(A48,'пр.взв.'!B17:H102,2,FALSE)</f>
        <v>СТЕПАНОВ Денис Леонидович</v>
      </c>
      <c r="C48" s="370" t="str">
        <f>VLOOKUP(A48,'пр.взв.'!B17:H102,3,FALSE)</f>
        <v>19.04.1987, МС</v>
      </c>
      <c r="D48" s="370" t="str">
        <f>VLOOKUP(A48,'пр.взв.'!B17:H102,4,FALSE)</f>
        <v>М</v>
      </c>
      <c r="E48" s="4"/>
      <c r="F48" s="1"/>
      <c r="G48" s="6"/>
      <c r="H48" s="35"/>
    </row>
    <row r="49" spans="1:8" ht="12" customHeight="1">
      <c r="A49" s="368"/>
      <c r="B49" s="371"/>
      <c r="C49" s="371"/>
      <c r="D49" s="371"/>
      <c r="E49" s="9"/>
      <c r="F49" s="1"/>
      <c r="G49" s="6"/>
      <c r="H49" s="35"/>
    </row>
    <row r="50" spans="1:8" ht="12" customHeight="1">
      <c r="A50" s="368">
        <v>60</v>
      </c>
      <c r="B50" s="378" t="e">
        <f>VLOOKUP(A50,'пр.взв.'!B19:H104,2,FALSE)</f>
        <v>#N/A</v>
      </c>
      <c r="C50" s="378" t="e">
        <f>VLOOKUP(A50,'пр.взв.'!B19:H104,3,FALSE)</f>
        <v>#N/A</v>
      </c>
      <c r="D50" s="378" t="e">
        <f>VLOOKUP(A50,'пр.взв.'!B19:H104,4,FALSE)</f>
        <v>#N/A</v>
      </c>
      <c r="E50" s="2"/>
      <c r="F50" s="1"/>
      <c r="G50" s="6"/>
      <c r="H50" s="35"/>
    </row>
    <row r="51" spans="1:8" ht="12" customHeight="1" thickBot="1">
      <c r="A51" s="369"/>
      <c r="B51" s="379"/>
      <c r="C51" s="379"/>
      <c r="D51" s="379"/>
      <c r="E51" s="1"/>
      <c r="F51" s="1"/>
      <c r="G51" s="6"/>
      <c r="H51" s="35"/>
    </row>
    <row r="52" spans="1:8" ht="12" customHeight="1">
      <c r="A52" s="377">
        <v>8</v>
      </c>
      <c r="B52" s="370" t="str">
        <f>VLOOKUP(A52,'пр.взв.'!B5:H91,2,FALSE)</f>
        <v>НАСИРОВ Руслан Магомедшерифович</v>
      </c>
      <c r="C52" s="370" t="str">
        <f>VLOOKUP(A52,'пр.взв.'!B5:H91,3,FALSE)</f>
        <v>01.01.84, КМС</v>
      </c>
      <c r="D52" s="370" t="str">
        <f>VLOOKUP(A52,'пр.взв.'!B5:H91,4,FALSE)</f>
        <v>ЦФО</v>
      </c>
      <c r="E52" s="1"/>
      <c r="F52" s="1"/>
      <c r="G52" s="6"/>
      <c r="H52" s="35"/>
    </row>
    <row r="53" spans="1:8" ht="12" customHeight="1">
      <c r="A53" s="368"/>
      <c r="B53" s="371"/>
      <c r="C53" s="371"/>
      <c r="D53" s="371"/>
      <c r="E53" s="7"/>
      <c r="F53" s="1"/>
      <c r="G53" s="6"/>
      <c r="H53" s="37"/>
    </row>
    <row r="54" spans="1:7" ht="12" customHeight="1">
      <c r="A54" s="368">
        <v>40</v>
      </c>
      <c r="B54" s="378" t="str">
        <f>VLOOKUP(A54,'пр.взв.'!B23:H108,2,FALSE)</f>
        <v>МАКЕЕВ Константин Сергеевич</v>
      </c>
      <c r="C54" s="378" t="str">
        <f>VLOOKUP(A54,'пр.взв.'!B23:H108,3,FALSE)</f>
        <v>06.01.1991, КМС</v>
      </c>
      <c r="D54" s="378" t="str">
        <f>VLOOKUP(A54,'пр.взв.'!B23:H108,4,FALSE)</f>
        <v>УФО</v>
      </c>
      <c r="E54" s="3"/>
      <c r="F54" s="1"/>
      <c r="G54" s="6"/>
    </row>
    <row r="55" spans="1:7" ht="12" customHeight="1" thickBot="1">
      <c r="A55" s="369"/>
      <c r="B55" s="379"/>
      <c r="C55" s="379"/>
      <c r="D55" s="379"/>
      <c r="E55" s="4"/>
      <c r="F55" s="8"/>
      <c r="G55" s="6"/>
    </row>
    <row r="56" spans="1:7" ht="12" customHeight="1">
      <c r="A56" s="377">
        <v>24</v>
      </c>
      <c r="B56" s="370" t="str">
        <f>VLOOKUP(A56,'пр.взв.'!B25:H110,2,FALSE)</f>
        <v>ЧЕСЕБИЙ Абрек Аскербиевич</v>
      </c>
      <c r="C56" s="370" t="str">
        <f>VLOOKUP(A56,'пр.взв.'!B25:H110,3,FALSE)</f>
        <v>01.01.92, МС</v>
      </c>
      <c r="D56" s="370" t="str">
        <f>VLOOKUP(A56,'пр.взв.'!B25:H110,4,FALSE)</f>
        <v>ЮФО</v>
      </c>
      <c r="E56" s="4"/>
      <c r="F56" s="5"/>
      <c r="G56" s="6"/>
    </row>
    <row r="57" spans="1:7" ht="12" customHeight="1">
      <c r="A57" s="368"/>
      <c r="B57" s="371"/>
      <c r="C57" s="371"/>
      <c r="D57" s="371"/>
      <c r="E57" s="9"/>
      <c r="F57" s="6"/>
      <c r="G57" s="6"/>
    </row>
    <row r="58" spans="1:7" ht="12" customHeight="1">
      <c r="A58" s="368">
        <v>56</v>
      </c>
      <c r="B58" s="378" t="e">
        <f>VLOOKUP(A58,'пр.взв.'!B27:H112,2,FALSE)</f>
        <v>#N/A</v>
      </c>
      <c r="C58" s="378" t="e">
        <f>VLOOKUP(A58,'пр.взв.'!B27:H112,3,FALSE)</f>
        <v>#N/A</v>
      </c>
      <c r="D58" s="378" t="e">
        <f>VLOOKUP(A58,'пр.взв.'!B27:H112,4,FALSE)</f>
        <v>#N/A</v>
      </c>
      <c r="E58" s="2"/>
      <c r="F58" s="6"/>
      <c r="G58" s="6"/>
    </row>
    <row r="59" spans="1:7" ht="12" customHeight="1" thickBot="1">
      <c r="A59" s="369"/>
      <c r="B59" s="379"/>
      <c r="C59" s="379"/>
      <c r="D59" s="379"/>
      <c r="E59" s="1"/>
      <c r="F59" s="6"/>
      <c r="G59" s="6"/>
    </row>
    <row r="60" spans="1:7" ht="12" customHeight="1">
      <c r="A60" s="377">
        <v>16</v>
      </c>
      <c r="B60" s="370" t="str">
        <f>VLOOKUP(A60,'пр.взв.'!B29:H114,2,FALSE)</f>
        <v>ВЕНГЕРКО Павел Олегович</v>
      </c>
      <c r="C60" s="370" t="str">
        <f>VLOOKUP(A60,'пр.взв.'!B29:H114,3,FALSE)</f>
        <v>04.03.90,  КМС</v>
      </c>
      <c r="D60" s="370" t="str">
        <f>VLOOKUP(A60,'пр.взв.'!B29:H114,4,FALSE)</f>
        <v>ПФО</v>
      </c>
      <c r="E60" s="1"/>
      <c r="F60" s="6"/>
      <c r="G60" s="10"/>
    </row>
    <row r="61" spans="1:7" ht="12" customHeight="1">
      <c r="A61" s="368"/>
      <c r="B61" s="371"/>
      <c r="C61" s="371"/>
      <c r="D61" s="371"/>
      <c r="E61" s="7"/>
      <c r="F61" s="6"/>
      <c r="G61" s="1"/>
    </row>
    <row r="62" spans="1:7" ht="12" customHeight="1">
      <c r="A62" s="368">
        <v>48</v>
      </c>
      <c r="B62" s="378" t="e">
        <f>VLOOKUP(A62,'пр.взв.'!B31:H116,2,FALSE)</f>
        <v>#N/A</v>
      </c>
      <c r="C62" s="378" t="e">
        <f>VLOOKUP(A62,'пр.взв.'!B31:H116,3,FALSE)</f>
        <v>#N/A</v>
      </c>
      <c r="D62" s="378" t="e">
        <f>VLOOKUP(A62,'пр.взв.'!B31:H116,4,FALSE)</f>
        <v>#N/A</v>
      </c>
      <c r="E62" s="3"/>
      <c r="F62" s="6"/>
      <c r="G62" s="1"/>
    </row>
    <row r="63" spans="1:7" ht="12" customHeight="1" thickBot="1">
      <c r="A63" s="369"/>
      <c r="B63" s="379"/>
      <c r="C63" s="379"/>
      <c r="D63" s="379"/>
      <c r="E63" s="4"/>
      <c r="F63" s="10"/>
      <c r="G63" s="1"/>
    </row>
    <row r="64" spans="1:7" ht="12" customHeight="1">
      <c r="A64" s="377">
        <v>32</v>
      </c>
      <c r="B64" s="370" t="str">
        <f>VLOOKUP(A64,'пр.взв.'!B33:H118,2,FALSE)</f>
        <v>НОВРУЗОВ Шаббаз Яшар оглы</v>
      </c>
      <c r="C64" s="370" t="str">
        <f>VLOOKUP(A64,'пр.взв.'!B33:H118,3,FALSE)</f>
        <v>01.01.90, КМС</v>
      </c>
      <c r="D64" s="370" t="str">
        <f>VLOOKUP(A64,'пр.взв.'!B33:H118,4,FALSE)</f>
        <v>ПФО</v>
      </c>
      <c r="E64" s="4"/>
      <c r="F64" s="1"/>
      <c r="G64" s="1"/>
    </row>
    <row r="65" spans="1:7" ht="12" customHeight="1">
      <c r="A65" s="368"/>
      <c r="B65" s="371"/>
      <c r="C65" s="371"/>
      <c r="D65" s="371"/>
      <c r="E65" s="9"/>
      <c r="F65" s="1"/>
      <c r="G65" s="1"/>
    </row>
    <row r="66" spans="1:7" ht="12" customHeight="1">
      <c r="A66" s="368">
        <v>64</v>
      </c>
      <c r="B66" s="378" t="e">
        <f>VLOOKUP(A66,'пр.взв.'!B35:H120,2,FALSE)</f>
        <v>#N/A</v>
      </c>
      <c r="C66" s="378" t="e">
        <f>VLOOKUP(A66,'пр.взв.'!B35:H120,3,FALSE)</f>
        <v>#N/A</v>
      </c>
      <c r="D66" s="378" t="e">
        <f>VLOOKUP(A66,'пр.взв.'!B35:H120,4,FALSE)</f>
        <v>#N/A</v>
      </c>
      <c r="E66" s="2"/>
      <c r="F66" s="1"/>
      <c r="G66" s="1"/>
    </row>
    <row r="67" spans="1:4" ht="12" customHeight="1" thickBot="1">
      <c r="A67" s="369"/>
      <c r="B67" s="379"/>
      <c r="C67" s="379"/>
      <c r="D67" s="379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72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7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74" t="str">
        <f>HYPERLINK('[1]реквизиты'!$A$2)</f>
        <v>Чемпионат ЦС "Динамо"</v>
      </c>
      <c r="B1" s="374"/>
      <c r="C1" s="374"/>
      <c r="D1" s="374"/>
      <c r="E1" s="374"/>
      <c r="F1" s="374"/>
      <c r="G1" s="374"/>
      <c r="H1" s="37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384"/>
      <c r="B2" s="385"/>
      <c r="C2" s="385"/>
      <c r="D2" s="385"/>
      <c r="E2" s="385"/>
      <c r="F2" s="385"/>
      <c r="G2" s="385"/>
      <c r="H2" s="376" t="str">
        <f>HYPERLINK('пр.взв.'!G3)</f>
        <v>в.к.68 кг</v>
      </c>
      <c r="O2" s="33"/>
      <c r="P2" s="33"/>
      <c r="Q2" s="33"/>
      <c r="R2" s="23"/>
      <c r="S2" s="23"/>
    </row>
    <row r="3" spans="1:8" ht="12" customHeight="1">
      <c r="A3" s="377">
        <v>1</v>
      </c>
      <c r="B3" s="381" t="str">
        <f>VLOOKUP(A3,'пр.взв.'!B5:C91,2,FALSE)</f>
        <v>СЕРГЕЕВ Виталий Николаевич</v>
      </c>
      <c r="C3" s="381" t="str">
        <f>VLOOKUP(A3,'пр.взв.'!B5:H91,3,FALSE)</f>
        <v>03.01.1983, ЗМС</v>
      </c>
      <c r="D3" s="381" t="str">
        <f>VLOOKUP(A3,'пр.взв.'!B5:F91,4,FALSE)</f>
        <v>М</v>
      </c>
      <c r="E3" s="49"/>
      <c r="F3" s="49"/>
      <c r="G3" s="49"/>
      <c r="H3" s="376"/>
    </row>
    <row r="4" spans="1:8" ht="12" customHeight="1">
      <c r="A4" s="368"/>
      <c r="B4" s="382"/>
      <c r="C4" s="382"/>
      <c r="D4" s="382"/>
      <c r="E4" s="1"/>
      <c r="F4" s="1"/>
      <c r="G4" s="50"/>
      <c r="H4" s="50"/>
    </row>
    <row r="5" spans="1:8" ht="12" customHeight="1">
      <c r="A5" s="368">
        <v>33</v>
      </c>
      <c r="B5" s="371" t="str">
        <f>VLOOKUP(A5,'пр.взв.'!B7:C92,2,FALSE)</f>
        <v>ЮШКОВ Владлен Сергеевич</v>
      </c>
      <c r="C5" s="371" t="str">
        <f>VLOOKUP(A5,'пр.взв.'!B7:H92,3,FALSE)</f>
        <v>04.05.93, КМС</v>
      </c>
      <c r="D5" s="371" t="str">
        <f>VLOOKUP(A5,'пр.взв.'!B7:F92,4,FALSE)</f>
        <v>СКФО</v>
      </c>
      <c r="E5" s="3"/>
      <c r="F5" s="1"/>
      <c r="G5" s="1"/>
      <c r="H5" s="376" t="s">
        <v>9</v>
      </c>
    </row>
    <row r="6" spans="1:8" ht="12" customHeight="1" thickBot="1">
      <c r="A6" s="369"/>
      <c r="B6" s="382"/>
      <c r="C6" s="382"/>
      <c r="D6" s="382"/>
      <c r="E6" s="4"/>
      <c r="F6" s="8"/>
      <c r="G6" s="1"/>
      <c r="H6" s="376"/>
    </row>
    <row r="7" spans="1:8" ht="12" customHeight="1">
      <c r="A7" s="377">
        <v>17</v>
      </c>
      <c r="B7" s="381" t="str">
        <f>VLOOKUP(A7,'пр.взв.'!B9:C94,2,FALSE)</f>
        <v>ЗЕКЕРАЕВ Руслан Ильчинович</v>
      </c>
      <c r="C7" s="381" t="str">
        <f>VLOOKUP(A7,'пр.взв.'!B9:H94,3,FALSE)</f>
        <v>21.08.1995, КМС</v>
      </c>
      <c r="D7" s="381" t="str">
        <f>VLOOKUP(A7,'пр.взв.'!B9:F94,4,FALSE)</f>
        <v>УФО</v>
      </c>
      <c r="E7" s="4"/>
      <c r="F7" s="5"/>
      <c r="G7" s="1"/>
      <c r="H7" s="50"/>
    </row>
    <row r="8" spans="1:8" ht="12" customHeight="1">
      <c r="A8" s="368"/>
      <c r="B8" s="382"/>
      <c r="C8" s="382"/>
      <c r="D8" s="382"/>
      <c r="E8" s="9"/>
      <c r="F8" s="6"/>
      <c r="G8" s="1"/>
      <c r="H8" s="50"/>
    </row>
    <row r="9" spans="1:8" ht="12" customHeight="1">
      <c r="A9" s="368">
        <v>49</v>
      </c>
      <c r="B9" s="371" t="e">
        <f>VLOOKUP(A9,'пр.взв.'!B11:C96,2,FALSE)</f>
        <v>#N/A</v>
      </c>
      <c r="C9" s="371" t="e">
        <f>VLOOKUP(A9,'пр.взв.'!B11:H96,3,FALSE)</f>
        <v>#N/A</v>
      </c>
      <c r="D9" s="371" t="e">
        <f>VLOOKUP(A9,'пр.взв.'!B11:F96,4,FALSE)</f>
        <v>#N/A</v>
      </c>
      <c r="E9" s="2"/>
      <c r="F9" s="6"/>
      <c r="G9" s="1"/>
      <c r="H9" s="50"/>
    </row>
    <row r="10" spans="1:8" ht="12" customHeight="1" thickBot="1">
      <c r="A10" s="369"/>
      <c r="B10" s="382"/>
      <c r="C10" s="382"/>
      <c r="D10" s="382"/>
      <c r="E10" s="1"/>
      <c r="F10" s="6"/>
      <c r="G10" s="8"/>
      <c r="H10" s="50"/>
    </row>
    <row r="11" spans="1:8" ht="12" customHeight="1">
      <c r="A11" s="377">
        <v>9</v>
      </c>
      <c r="B11" s="381" t="str">
        <f>VLOOKUP(A11,'пр.взв.'!B13:C98,2,FALSE)</f>
        <v>РЯБЦЕВ Иван Павлович</v>
      </c>
      <c r="C11" s="381" t="str">
        <f>VLOOKUP(A11,'пр.взв.'!B13:H98,3,FALSE)</f>
        <v>17.09.1994, КМС</v>
      </c>
      <c r="D11" s="381" t="str">
        <f>VLOOKUP(A11,'пр.взв.'!B13:F98,4,FALSE)</f>
        <v>ЦФО</v>
      </c>
      <c r="E11" s="1"/>
      <c r="F11" s="6"/>
      <c r="G11" s="5"/>
      <c r="H11" s="50"/>
    </row>
    <row r="12" spans="1:8" ht="12" customHeight="1">
      <c r="A12" s="368"/>
      <c r="B12" s="382"/>
      <c r="C12" s="382"/>
      <c r="D12" s="382"/>
      <c r="E12" s="7"/>
      <c r="F12" s="6"/>
      <c r="G12" s="6"/>
      <c r="H12" s="50"/>
    </row>
    <row r="13" spans="1:8" ht="12" customHeight="1">
      <c r="A13" s="368">
        <v>41</v>
      </c>
      <c r="B13" s="371" t="str">
        <f>VLOOKUP(A13,'пр.взв.'!B15:C100,2,FALSE)</f>
        <v>БУТОВ Руслан Владимирович</v>
      </c>
      <c r="C13" s="371" t="str">
        <f>VLOOKUP(A13,'пр.взв.'!B15:H100,3,FALSE)</f>
        <v>05.06.94, МС</v>
      </c>
      <c r="D13" s="371" t="str">
        <f>VLOOKUP(A13,'пр.взв.'!B15:F100,4,FALSE)</f>
        <v>ЮФО</v>
      </c>
      <c r="E13" s="3"/>
      <c r="F13" s="6"/>
      <c r="G13" s="6"/>
      <c r="H13" s="50"/>
    </row>
    <row r="14" spans="1:8" ht="12" customHeight="1" thickBot="1">
      <c r="A14" s="369"/>
      <c r="B14" s="382"/>
      <c r="C14" s="382"/>
      <c r="D14" s="382"/>
      <c r="E14" s="4"/>
      <c r="F14" s="10"/>
      <c r="G14" s="6"/>
      <c r="H14" s="50"/>
    </row>
    <row r="15" spans="1:8" ht="12" customHeight="1">
      <c r="A15" s="377">
        <v>25</v>
      </c>
      <c r="B15" s="381" t="str">
        <f>VLOOKUP(A15,'пр.взв.'!B17:C102,2,FALSE)</f>
        <v>КУТЛЮК Алгияр Бакытжанович</v>
      </c>
      <c r="C15" s="381" t="str">
        <f>VLOOKUP(A15,'пр.взв.'!B17:H102,3,FALSE)</f>
        <v>01.01.94, КМС</v>
      </c>
      <c r="D15" s="381" t="str">
        <f>VLOOKUP(A15,'пр.взв.'!B17:F102,4,FALSE)</f>
        <v>ПФО</v>
      </c>
      <c r="E15" s="4"/>
      <c r="F15" s="1"/>
      <c r="G15" s="6"/>
      <c r="H15" s="50"/>
    </row>
    <row r="16" spans="1:8" ht="12" customHeight="1">
      <c r="A16" s="368"/>
      <c r="B16" s="382"/>
      <c r="C16" s="382"/>
      <c r="D16" s="382"/>
      <c r="E16" s="9"/>
      <c r="F16" s="1"/>
      <c r="G16" s="6"/>
      <c r="H16" s="50"/>
    </row>
    <row r="17" spans="1:8" ht="12" customHeight="1">
      <c r="A17" s="368">
        <v>57</v>
      </c>
      <c r="B17" s="371" t="e">
        <f>VLOOKUP(A17,'пр.взв.'!B19:C104,2,FALSE)</f>
        <v>#N/A</v>
      </c>
      <c r="C17" s="371" t="e">
        <f>VLOOKUP(A17,'пр.взв.'!B19:H104,3,FALSE)</f>
        <v>#N/A</v>
      </c>
      <c r="D17" s="371" t="e">
        <f>VLOOKUP(A17,'пр.взв.'!B19:F104,4,FALSE)</f>
        <v>#N/A</v>
      </c>
      <c r="E17" s="2"/>
      <c r="F17" s="1"/>
      <c r="G17" s="6"/>
      <c r="H17" s="50"/>
    </row>
    <row r="18" spans="1:8" ht="12" customHeight="1" thickBot="1">
      <c r="A18" s="369"/>
      <c r="B18" s="382"/>
      <c r="C18" s="382"/>
      <c r="D18" s="382"/>
      <c r="E18" s="1"/>
      <c r="F18" s="1"/>
      <c r="G18" s="6"/>
      <c r="H18" s="50"/>
    </row>
    <row r="19" spans="1:8" ht="12" customHeight="1">
      <c r="A19" s="377">
        <v>5</v>
      </c>
      <c r="B19" s="381" t="str">
        <f>VLOOKUP(A19,'пр.взв.'!B5:C91,2,FALSE)</f>
        <v>ПЛАКСИН Александр Сергеевич</v>
      </c>
      <c r="C19" s="381" t="str">
        <f>VLOOKUP(A19,'пр.взв.'!B5:H91,3,FALSE)</f>
        <v>01.01.85, КМС</v>
      </c>
      <c r="D19" s="381" t="str">
        <f>VLOOKUP(A19,'пр.взв.'!B5:H91,4,FALSE)</f>
        <v>ЦФО</v>
      </c>
      <c r="E19" s="1"/>
      <c r="F19" s="1"/>
      <c r="G19" s="6"/>
      <c r="H19" s="52"/>
    </row>
    <row r="20" spans="1:8" ht="12" customHeight="1">
      <c r="A20" s="368"/>
      <c r="B20" s="382"/>
      <c r="C20" s="382"/>
      <c r="D20" s="382"/>
      <c r="E20" s="7"/>
      <c r="F20" s="1"/>
      <c r="G20" s="6"/>
      <c r="H20" s="51"/>
    </row>
    <row r="21" spans="1:8" ht="12" customHeight="1">
      <c r="A21" s="368">
        <v>37</v>
      </c>
      <c r="B21" s="371" t="str">
        <f>VLOOKUP(A21,'пр.взв.'!B23:C108,2,FALSE)</f>
        <v>ОСИПОВ Дмитрий Васильевич</v>
      </c>
      <c r="C21" s="371" t="str">
        <f>VLOOKUP(A21,'пр.взв.'!B23:H108,3,FALSE)</f>
        <v>14.04.90, МС</v>
      </c>
      <c r="D21" s="371" t="str">
        <f>VLOOKUP(A21,'пр.взв.'!B23:F108,4,FALSE)</f>
        <v>ЦФО</v>
      </c>
      <c r="E21" s="3"/>
      <c r="F21" s="1"/>
      <c r="G21" s="6"/>
      <c r="H21" s="51"/>
    </row>
    <row r="22" spans="1:8" ht="12" customHeight="1" thickBot="1">
      <c r="A22" s="369"/>
      <c r="B22" s="382"/>
      <c r="C22" s="382"/>
      <c r="D22" s="382"/>
      <c r="E22" s="4"/>
      <c r="F22" s="8"/>
      <c r="G22" s="6"/>
      <c r="H22" s="51"/>
    </row>
    <row r="23" spans="1:8" ht="12" customHeight="1">
      <c r="A23" s="377">
        <v>21</v>
      </c>
      <c r="B23" s="381" t="str">
        <f>VLOOKUP(A23,'пр.взв.'!B25:C110,2,FALSE)</f>
        <v>БУРДАЕВ Роман Михайлович</v>
      </c>
      <c r="C23" s="381" t="str">
        <f>VLOOKUP(A23,'пр.взв.'!B25:H110,3,FALSE)</f>
        <v>22.05.1995, МСМК</v>
      </c>
      <c r="D23" s="381" t="str">
        <f>VLOOKUP(A23,'пр.взв.'!B25:F110,4,FALSE)</f>
        <v>СП</v>
      </c>
      <c r="E23" s="4"/>
      <c r="F23" s="5"/>
      <c r="G23" s="6"/>
      <c r="H23" s="51"/>
    </row>
    <row r="24" spans="1:8" ht="12" customHeight="1">
      <c r="A24" s="368"/>
      <c r="B24" s="382"/>
      <c r="C24" s="382"/>
      <c r="D24" s="382"/>
      <c r="E24" s="9"/>
      <c r="F24" s="6"/>
      <c r="G24" s="6"/>
      <c r="H24" s="51"/>
    </row>
    <row r="25" spans="1:8" ht="12" customHeight="1">
      <c r="A25" s="368">
        <v>53</v>
      </c>
      <c r="B25" s="371" t="e">
        <f>VLOOKUP(A25,'пр.взв.'!B27:C112,2,FALSE)</f>
        <v>#N/A</v>
      </c>
      <c r="C25" s="371" t="e">
        <f>VLOOKUP(A25,'пр.взв.'!B27:H112,3,FALSE)</f>
        <v>#N/A</v>
      </c>
      <c r="D25" s="371" t="e">
        <f>VLOOKUP(A25,'пр.взв.'!B27:F112,4,FALSE)</f>
        <v>#N/A</v>
      </c>
      <c r="E25" s="2"/>
      <c r="F25" s="6"/>
      <c r="G25" s="6"/>
      <c r="H25" s="51"/>
    </row>
    <row r="26" spans="1:8" ht="12" customHeight="1" thickBot="1">
      <c r="A26" s="369"/>
      <c r="B26" s="382"/>
      <c r="C26" s="382"/>
      <c r="D26" s="382"/>
      <c r="E26" s="1"/>
      <c r="F26" s="6"/>
      <c r="G26" s="6"/>
      <c r="H26" s="51"/>
    </row>
    <row r="27" spans="1:8" ht="12" customHeight="1">
      <c r="A27" s="377">
        <v>13</v>
      </c>
      <c r="B27" s="381" t="str">
        <f>VLOOKUP(A27,'пр.взв.'!B29:C114,2,FALSE)</f>
        <v>КАБАРТАЙ Мухамед Джаухар Хазем</v>
      </c>
      <c r="C27" s="381" t="str">
        <f>VLOOKUP(A27,'пр.взв.'!B29:H114,3,FALSE)</f>
        <v>08.03.1995, МС</v>
      </c>
      <c r="D27" s="381" t="str">
        <f>VLOOKUP(A27,'пр.взв.'!B29:F114,4,FALSE)</f>
        <v>ЮФО</v>
      </c>
      <c r="E27" s="1"/>
      <c r="F27" s="6"/>
      <c r="G27" s="10"/>
      <c r="H27" s="51"/>
    </row>
    <row r="28" spans="1:8" ht="12" customHeight="1">
      <c r="A28" s="368"/>
      <c r="B28" s="382"/>
      <c r="C28" s="382"/>
      <c r="D28" s="382"/>
      <c r="E28" s="7"/>
      <c r="F28" s="6"/>
      <c r="G28" s="1"/>
      <c r="H28" s="51"/>
    </row>
    <row r="29" spans="1:8" ht="12" customHeight="1">
      <c r="A29" s="368">
        <v>45</v>
      </c>
      <c r="B29" s="371" t="e">
        <f>VLOOKUP(A29,'пр.взв.'!B31:C116,2,FALSE)</f>
        <v>#N/A</v>
      </c>
      <c r="C29" s="371" t="e">
        <f>VLOOKUP(A29,'пр.взв.'!B31:H116,3,FALSE)</f>
        <v>#N/A</v>
      </c>
      <c r="D29" s="371" t="e">
        <f>VLOOKUP(A29,'пр.взв.'!B31:F116,4,FALSE)</f>
        <v>#N/A</v>
      </c>
      <c r="E29" s="3"/>
      <c r="F29" s="6"/>
      <c r="G29" s="1"/>
      <c r="H29" s="51"/>
    </row>
    <row r="30" spans="1:8" ht="12" customHeight="1" thickBot="1">
      <c r="A30" s="369"/>
      <c r="B30" s="382"/>
      <c r="C30" s="382"/>
      <c r="D30" s="382"/>
      <c r="E30" s="4"/>
      <c r="F30" s="10"/>
      <c r="G30" s="1"/>
      <c r="H30" s="51"/>
    </row>
    <row r="31" spans="1:8" ht="12" customHeight="1">
      <c r="A31" s="377">
        <v>29</v>
      </c>
      <c r="B31" s="381" t="str">
        <f>VLOOKUP(A31,'пр.взв.'!B33:C118,2,FALSE)</f>
        <v>КОСТОЕВ Артур Исронилович</v>
      </c>
      <c r="C31" s="381" t="str">
        <f>VLOOKUP(A31,'пр.взв.'!B33:H118,3,FALSE)</f>
        <v>17.03.1991, МС</v>
      </c>
      <c r="D31" s="381" t="str">
        <f>VLOOKUP(A31,'пр.взв.'!B33:F118,4,FALSE)</f>
        <v>ПФО</v>
      </c>
      <c r="E31" s="4"/>
      <c r="F31" s="1"/>
      <c r="G31" s="1"/>
      <c r="H31" s="51"/>
    </row>
    <row r="32" spans="1:8" ht="12" customHeight="1">
      <c r="A32" s="368"/>
      <c r="B32" s="382"/>
      <c r="C32" s="382"/>
      <c r="D32" s="382"/>
      <c r="E32" s="9"/>
      <c r="F32" s="1"/>
      <c r="G32" s="1"/>
      <c r="H32" s="51"/>
    </row>
    <row r="33" spans="1:8" ht="12" customHeight="1">
      <c r="A33" s="368">
        <v>61</v>
      </c>
      <c r="B33" s="386" t="e">
        <f>VLOOKUP(A33,'пр.взв.'!B35:C120,2,FALSE)</f>
        <v>#N/A</v>
      </c>
      <c r="C33" s="386" t="e">
        <f>VLOOKUP(A33,'пр.взв.'!B35:H120,3,FALSE)</f>
        <v>#N/A</v>
      </c>
      <c r="D33" s="386" t="e">
        <f>VLOOKUP(A33,'пр.взв.'!B35:F120,4,FALSE)</f>
        <v>#N/A</v>
      </c>
      <c r="E33" s="2"/>
      <c r="F33" s="1"/>
      <c r="G33" s="1"/>
      <c r="H33" s="51"/>
    </row>
    <row r="34" spans="1:8" ht="12" customHeight="1" thickBot="1">
      <c r="A34" s="369"/>
      <c r="B34" s="387"/>
      <c r="C34" s="387"/>
      <c r="D34" s="387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77">
        <v>3</v>
      </c>
      <c r="B36" s="381" t="str">
        <f>VLOOKUP(A36,'пр.взв.'!B5:H91,2,FALSE)</f>
        <v>ТАРХАНОВ Александр Алексеевич</v>
      </c>
      <c r="C36" s="381" t="str">
        <f>VLOOKUP(A36,'пр.взв.'!B5:H91,3,FALSE)</f>
        <v>12.06.1986, МС</v>
      </c>
      <c r="D36" s="381" t="str">
        <f>VLOOKUP(A36,'пр.взв.'!B5:H91,4,FALSE)</f>
        <v>СФО</v>
      </c>
      <c r="E36" s="49"/>
      <c r="F36" s="49"/>
      <c r="G36" s="49"/>
      <c r="H36" s="53"/>
    </row>
    <row r="37" spans="1:16" ht="12" customHeight="1">
      <c r="A37" s="368"/>
      <c r="B37" s="382"/>
      <c r="C37" s="382"/>
      <c r="D37" s="382"/>
      <c r="E37" s="1"/>
      <c r="F37" s="1"/>
      <c r="G37" s="50"/>
      <c r="H37" s="51"/>
      <c r="P37" s="12"/>
    </row>
    <row r="38" spans="1:8" ht="12" customHeight="1">
      <c r="A38" s="368">
        <v>35</v>
      </c>
      <c r="B38" s="371" t="str">
        <f>VLOOKUP(A38,'пр.взв.'!B7:H92,2,FALSE)</f>
        <v>БУДИШЕВСКИЙ Константин Владимирович</v>
      </c>
      <c r="C38" s="371" t="str">
        <f>VLOOKUP(A38,'пр.взв.'!B7:H92,3,FALSE)</f>
        <v>01.01.83, КМС</v>
      </c>
      <c r="D38" s="371" t="str">
        <f>VLOOKUP(A38,'пр.взв.'!B7:H92,4,FALSE)</f>
        <v>ДВФО</v>
      </c>
      <c r="E38" s="3"/>
      <c r="F38" s="1"/>
      <c r="G38" s="1"/>
      <c r="H38" s="51"/>
    </row>
    <row r="39" spans="1:8" ht="12" customHeight="1" thickBot="1">
      <c r="A39" s="369"/>
      <c r="B39" s="382"/>
      <c r="C39" s="382"/>
      <c r="D39" s="382"/>
      <c r="E39" s="4"/>
      <c r="F39" s="8"/>
      <c r="G39" s="1"/>
      <c r="H39" s="51"/>
    </row>
    <row r="40" spans="1:8" ht="12" customHeight="1">
      <c r="A40" s="377">
        <v>19</v>
      </c>
      <c r="B40" s="381" t="str">
        <f>VLOOKUP(A40,'пр.взв.'!B9:H94,2,FALSE)</f>
        <v>ОНЕГОВ Никита Александрович</v>
      </c>
      <c r="C40" s="381" t="str">
        <f>VLOOKUP(A40,'пр.взв.'!B9:H94,3,FALSE)</f>
        <v>06.03.88, МС</v>
      </c>
      <c r="D40" s="381" t="str">
        <f>VLOOKUP(A40,'пр.взв.'!B9:H94,4,FALSE)</f>
        <v>ЦФО</v>
      </c>
      <c r="E40" s="4"/>
      <c r="F40" s="5"/>
      <c r="G40" s="1"/>
      <c r="H40" s="51"/>
    </row>
    <row r="41" spans="1:8" ht="12" customHeight="1">
      <c r="A41" s="368"/>
      <c r="B41" s="382"/>
      <c r="C41" s="382"/>
      <c r="D41" s="382"/>
      <c r="E41" s="9"/>
      <c r="F41" s="6"/>
      <c r="G41" s="1"/>
      <c r="H41" s="51"/>
    </row>
    <row r="42" spans="1:8" ht="12" customHeight="1">
      <c r="A42" s="368">
        <v>51</v>
      </c>
      <c r="B42" s="371" t="e">
        <f>VLOOKUP(A42,'пр.взв.'!B11:H96,2,FALSE)</f>
        <v>#N/A</v>
      </c>
      <c r="C42" s="371" t="e">
        <f>VLOOKUP(A42,'пр.взв.'!B11:H96,3,FALSE)</f>
        <v>#N/A</v>
      </c>
      <c r="D42" s="371" t="e">
        <f>VLOOKUP(A42,'пр.взв.'!B11:H96,4,FALSE)</f>
        <v>#N/A</v>
      </c>
      <c r="E42" s="2"/>
      <c r="F42" s="6"/>
      <c r="G42" s="1"/>
      <c r="H42" s="51"/>
    </row>
    <row r="43" spans="1:8" ht="12" customHeight="1" thickBot="1">
      <c r="A43" s="388"/>
      <c r="B43" s="382"/>
      <c r="C43" s="382"/>
      <c r="D43" s="382"/>
      <c r="E43" s="1"/>
      <c r="F43" s="6"/>
      <c r="G43" s="8"/>
      <c r="H43" s="51"/>
    </row>
    <row r="44" spans="1:8" ht="12" customHeight="1">
      <c r="A44" s="377">
        <v>11</v>
      </c>
      <c r="B44" s="381" t="str">
        <f>VLOOKUP(A44,'пр.взв.'!B13:H98,2,FALSE)</f>
        <v>ОНДАР Айдын Саскур-оолович</v>
      </c>
      <c r="C44" s="381" t="str">
        <f>VLOOKUP(A44,'пр.взв.'!B13:H98,3,FALSE)</f>
        <v>22.03.85, КМС</v>
      </c>
      <c r="D44" s="381" t="str">
        <f>VLOOKUP(A44,'пр.взв.'!B13:H98,4,FALSE)</f>
        <v>СФО</v>
      </c>
      <c r="E44" s="1"/>
      <c r="F44" s="6"/>
      <c r="G44" s="5"/>
      <c r="H44" s="51"/>
    </row>
    <row r="45" spans="1:8" ht="12" customHeight="1">
      <c r="A45" s="368"/>
      <c r="B45" s="382"/>
      <c r="C45" s="382"/>
      <c r="D45" s="382"/>
      <c r="E45" s="7"/>
      <c r="F45" s="6"/>
      <c r="G45" s="6"/>
      <c r="H45" s="51"/>
    </row>
    <row r="46" spans="1:8" ht="12" customHeight="1">
      <c r="A46" s="368">
        <v>43</v>
      </c>
      <c r="B46" s="371" t="str">
        <f>VLOOKUP(A46,'пр.взв.'!B15:H100,2,FALSE)</f>
        <v>БОРТНИКОВ Сергей Васильевич</v>
      </c>
      <c r="C46" s="371" t="str">
        <f>VLOOKUP(A46,'пр.взв.'!B15:H100,3,FALSE)</f>
        <v>26.08.90, мс</v>
      </c>
      <c r="D46" s="371" t="str">
        <f>VLOOKUP(A46,'пр.взв.'!B15:H100,4,FALSE)</f>
        <v>ДВФО</v>
      </c>
      <c r="E46" s="3"/>
      <c r="F46" s="6"/>
      <c r="G46" s="6"/>
      <c r="H46" s="51"/>
    </row>
    <row r="47" spans="1:8" ht="12" customHeight="1" thickBot="1">
      <c r="A47" s="369"/>
      <c r="B47" s="382"/>
      <c r="C47" s="382"/>
      <c r="D47" s="382"/>
      <c r="E47" s="4"/>
      <c r="F47" s="10"/>
      <c r="G47" s="6"/>
      <c r="H47" s="51"/>
    </row>
    <row r="48" spans="1:8" ht="12" customHeight="1">
      <c r="A48" s="377">
        <v>27</v>
      </c>
      <c r="B48" s="381" t="str">
        <f>VLOOKUP(A48,'пр.взв.'!B17:H102,2,FALSE)</f>
        <v>КОБЗЕВ Андрей Витальевич</v>
      </c>
      <c r="C48" s="381" t="str">
        <f>VLOOKUP(A48,'пр.взв.'!B17:H102,3,FALSE)</f>
        <v>19.08.1992, МС</v>
      </c>
      <c r="D48" s="381" t="str">
        <f>VLOOKUP(A48,'пр.взв.'!B17:H102,4,FALSE)</f>
        <v>ЦФО</v>
      </c>
      <c r="E48" s="4"/>
      <c r="F48" s="1"/>
      <c r="G48" s="6"/>
      <c r="H48" s="51"/>
    </row>
    <row r="49" spans="1:8" ht="12" customHeight="1">
      <c r="A49" s="368"/>
      <c r="B49" s="382"/>
      <c r="C49" s="382"/>
      <c r="D49" s="382"/>
      <c r="E49" s="9"/>
      <c r="F49" s="1"/>
      <c r="G49" s="6"/>
      <c r="H49" s="51"/>
    </row>
    <row r="50" spans="1:8" ht="12" customHeight="1">
      <c r="A50" s="368">
        <v>59</v>
      </c>
      <c r="B50" s="371" t="e">
        <f>VLOOKUP(A50,'пр.взв.'!B19:H104,2,FALSE)</f>
        <v>#N/A</v>
      </c>
      <c r="C50" s="371" t="e">
        <f>VLOOKUP(A50,'пр.взв.'!B19:H104,3,FALSE)</f>
        <v>#N/A</v>
      </c>
      <c r="D50" s="371" t="e">
        <f>VLOOKUP(A50,'пр.взв.'!B19:H104,4,FALSE)</f>
        <v>#N/A</v>
      </c>
      <c r="E50" s="2"/>
      <c r="F50" s="1"/>
      <c r="G50" s="6"/>
      <c r="H50" s="51"/>
    </row>
    <row r="51" spans="1:8" ht="12" customHeight="1" thickBot="1">
      <c r="A51" s="369"/>
      <c r="B51" s="382"/>
      <c r="C51" s="382"/>
      <c r="D51" s="382"/>
      <c r="E51" s="1"/>
      <c r="F51" s="1"/>
      <c r="G51" s="6"/>
      <c r="H51" s="51"/>
    </row>
    <row r="52" spans="1:8" ht="12" customHeight="1">
      <c r="A52" s="377">
        <v>7</v>
      </c>
      <c r="B52" s="381" t="str">
        <f>VLOOKUP(A52,'пр.взв.'!B5:H91,2,FALSE)</f>
        <v>МЕЖЛУМЯН Гайик Левонович</v>
      </c>
      <c r="C52" s="381" t="str">
        <f>VLOOKUP(A52,'пр.взв.'!B5:H91,3,FALSE)</f>
        <v>17.05.1990, МС</v>
      </c>
      <c r="D52" s="381" t="str">
        <f>VLOOKUP(A52,'пр.взв.'!B5:H91,4,FALSE)</f>
        <v>ЮФО</v>
      </c>
      <c r="E52" s="1"/>
      <c r="F52" s="1"/>
      <c r="G52" s="6"/>
      <c r="H52" s="51"/>
    </row>
    <row r="53" spans="1:8" ht="12" customHeight="1">
      <c r="A53" s="368"/>
      <c r="B53" s="382"/>
      <c r="C53" s="382"/>
      <c r="D53" s="382"/>
      <c r="E53" s="7"/>
      <c r="F53" s="1"/>
      <c r="G53" s="6"/>
      <c r="H53" s="54"/>
    </row>
    <row r="54" spans="1:8" ht="12" customHeight="1">
      <c r="A54" s="368">
        <v>39</v>
      </c>
      <c r="B54" s="371" t="str">
        <f>VLOOKUP(A54,'пр.взв.'!B23:H108,2,FALSE)</f>
        <v>СПИРИН Иван Михайлович</v>
      </c>
      <c r="C54" s="371">
        <f>VLOOKUP(A54,'пр.взв.'!B23:H108,3,FALSE)</f>
        <v>32979</v>
      </c>
      <c r="D54" s="371" t="str">
        <f>VLOOKUP(A54,'пр.взв.'!B23:H108,4,FALSE)</f>
        <v>ПФО</v>
      </c>
      <c r="E54" s="3"/>
      <c r="F54" s="1"/>
      <c r="G54" s="6"/>
      <c r="H54" s="50"/>
    </row>
    <row r="55" spans="1:8" ht="12" customHeight="1" thickBot="1">
      <c r="A55" s="369"/>
      <c r="B55" s="382"/>
      <c r="C55" s="382"/>
      <c r="D55" s="382"/>
      <c r="E55" s="4"/>
      <c r="F55" s="8"/>
      <c r="G55" s="6"/>
      <c r="H55" s="50"/>
    </row>
    <row r="56" spans="1:8" ht="12" customHeight="1">
      <c r="A56" s="377">
        <v>23</v>
      </c>
      <c r="B56" s="381" t="str">
        <f>VLOOKUP(A56,'пр.взв.'!B25:H110,2,FALSE)</f>
        <v>ЕЛИСЕЕВ Дмитрий Игоревич</v>
      </c>
      <c r="C56" s="381" t="str">
        <f>VLOOKUP(A56,'пр.взв.'!B25:H110,3,FALSE)</f>
        <v>01.01.1991, КМС</v>
      </c>
      <c r="D56" s="381" t="str">
        <f>VLOOKUP(A56,'пр.взв.'!B25:H110,4,FALSE)</f>
        <v>ЦФО</v>
      </c>
      <c r="E56" s="4"/>
      <c r="F56" s="5"/>
      <c r="G56" s="6"/>
      <c r="H56" s="50"/>
    </row>
    <row r="57" spans="1:8" ht="12" customHeight="1">
      <c r="A57" s="368"/>
      <c r="B57" s="382"/>
      <c r="C57" s="382"/>
      <c r="D57" s="382"/>
      <c r="E57" s="9"/>
      <c r="F57" s="6"/>
      <c r="G57" s="6"/>
      <c r="H57" s="50"/>
    </row>
    <row r="58" spans="1:8" ht="12" customHeight="1">
      <c r="A58" s="368">
        <v>55</v>
      </c>
      <c r="B58" s="371" t="e">
        <f>VLOOKUP(A58,'пр.взв.'!B27:H112,2,FALSE)</f>
        <v>#N/A</v>
      </c>
      <c r="C58" s="371" t="e">
        <f>VLOOKUP(A58,'пр.взв.'!B27:H112,3,FALSE)</f>
        <v>#N/A</v>
      </c>
      <c r="D58" s="371" t="e">
        <f>VLOOKUP(A58,'пр.взв.'!B27:H112,4,FALSE)</f>
        <v>#N/A</v>
      </c>
      <c r="E58" s="2"/>
      <c r="F58" s="6"/>
      <c r="G58" s="6"/>
      <c r="H58" s="50"/>
    </row>
    <row r="59" spans="1:8" ht="12" customHeight="1" thickBot="1">
      <c r="A59" s="369"/>
      <c r="B59" s="382"/>
      <c r="C59" s="382"/>
      <c r="D59" s="382"/>
      <c r="E59" s="1"/>
      <c r="F59" s="6"/>
      <c r="G59" s="6"/>
      <c r="H59" s="50"/>
    </row>
    <row r="60" spans="1:8" ht="12" customHeight="1">
      <c r="A60" s="377">
        <v>15</v>
      </c>
      <c r="B60" s="381" t="str">
        <f>VLOOKUP(A60,'пр.взв.'!B29:H114,2,FALSE)</f>
        <v>ЯВОРСКИЙ Павел Андреевич</v>
      </c>
      <c r="C60" s="381" t="str">
        <f>VLOOKUP(A60,'пр.взв.'!B29:H114,3,FALSE)</f>
        <v>17.01.1988, МС</v>
      </c>
      <c r="D60" s="381" t="str">
        <f>VLOOKUP(A60,'пр.взв.'!B29:H114,4,FALSE)</f>
        <v>СЗФО</v>
      </c>
      <c r="E60" s="1"/>
      <c r="F60" s="6"/>
      <c r="G60" s="10"/>
      <c r="H60" s="50"/>
    </row>
    <row r="61" spans="1:8" ht="12" customHeight="1">
      <c r="A61" s="368"/>
      <c r="B61" s="382"/>
      <c r="C61" s="382"/>
      <c r="D61" s="382"/>
      <c r="E61" s="7"/>
      <c r="F61" s="6"/>
      <c r="G61" s="1"/>
      <c r="H61" s="50"/>
    </row>
    <row r="62" spans="1:8" ht="12" customHeight="1">
      <c r="A62" s="368">
        <v>47</v>
      </c>
      <c r="B62" s="371" t="e">
        <f>VLOOKUP(A62,'пр.взв.'!B31:H116,2,FALSE)</f>
        <v>#N/A</v>
      </c>
      <c r="C62" s="371" t="e">
        <f>VLOOKUP(A62,'пр.взв.'!B31:H116,3,FALSE)</f>
        <v>#N/A</v>
      </c>
      <c r="D62" s="371" t="e">
        <f>VLOOKUP(A62,'пр.взв.'!B31:H116,4,FALSE)</f>
        <v>#N/A</v>
      </c>
      <c r="E62" s="3"/>
      <c r="F62" s="6"/>
      <c r="G62" s="1"/>
      <c r="H62" s="50"/>
    </row>
    <row r="63" spans="1:8" ht="12" customHeight="1" thickBot="1">
      <c r="A63" s="369"/>
      <c r="B63" s="382"/>
      <c r="C63" s="382"/>
      <c r="D63" s="382"/>
      <c r="E63" s="4"/>
      <c r="F63" s="10"/>
      <c r="G63" s="1"/>
      <c r="H63" s="50"/>
    </row>
    <row r="64" spans="1:8" ht="12" customHeight="1">
      <c r="A64" s="377">
        <v>31</v>
      </c>
      <c r="B64" s="381" t="str">
        <f>VLOOKUP(A64,'пр.взв.'!B33:H118,2,FALSE)</f>
        <v>БЕЛОУСОВ Михаил Евгеньевич</v>
      </c>
      <c r="C64" s="381" t="str">
        <f>VLOOKUP(A64,'пр.взв.'!B33:H118,3,FALSE)</f>
        <v>07.03.89, МС</v>
      </c>
      <c r="D64" s="381" t="str">
        <f>VLOOKUP(A64,'пр.взв.'!B33:H118,4,FALSE)</f>
        <v>ПФО</v>
      </c>
      <c r="E64" s="4"/>
      <c r="F64" s="1"/>
      <c r="G64" s="1"/>
      <c r="H64" s="50"/>
    </row>
    <row r="65" spans="1:8" ht="12" customHeight="1">
      <c r="A65" s="368"/>
      <c r="B65" s="382"/>
      <c r="C65" s="382"/>
      <c r="D65" s="382"/>
      <c r="E65" s="9"/>
      <c r="F65" s="1"/>
      <c r="G65" s="1"/>
      <c r="H65" s="50"/>
    </row>
    <row r="66" spans="1:8" ht="12" customHeight="1">
      <c r="A66" s="368">
        <v>63</v>
      </c>
      <c r="B66" s="386" t="e">
        <f>VLOOKUP(A66,'пр.взв.'!B35:H120,2,FALSE)</f>
        <v>#N/A</v>
      </c>
      <c r="C66" s="386" t="e">
        <f>VLOOKUP(A66,'пр.взв.'!B35:H120,3,FALSE)</f>
        <v>#N/A</v>
      </c>
      <c r="D66" s="386" t="e">
        <f>VLOOKUP(A66,'пр.взв.'!B35:H120,4,FALSE)</f>
        <v>#N/A</v>
      </c>
      <c r="E66" s="2"/>
      <c r="F66" s="1"/>
      <c r="G66" s="1"/>
      <c r="H66" s="50"/>
    </row>
    <row r="67" spans="1:8" ht="12" customHeight="1" thickBot="1">
      <c r="A67" s="369"/>
      <c r="B67" s="387"/>
      <c r="C67" s="387"/>
      <c r="D67" s="387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383" t="str">
        <f>HYPERLINK('пр.взв.'!G3)</f>
        <v>в.к.68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7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74"/>
  <sheetViews>
    <sheetView zoomScalePageLayoutView="0" workbookViewId="0" topLeftCell="A43">
      <selection activeCell="A1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31" t="s">
        <v>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92"/>
    </row>
    <row r="2" spans="1:19" ht="15" customHeight="1" thickBot="1">
      <c r="A2" s="92"/>
      <c r="B2" s="93"/>
      <c r="C2" s="432" t="s">
        <v>29</v>
      </c>
      <c r="D2" s="432"/>
      <c r="E2" s="432"/>
      <c r="F2" s="432"/>
      <c r="G2" s="432"/>
      <c r="H2" s="432"/>
      <c r="I2" s="433" t="str">
        <f>HYPERLINK('[1]реквизиты'!$A$2)</f>
        <v>Чемпионат ЦС "Динамо"</v>
      </c>
      <c r="J2" s="434"/>
      <c r="K2" s="434"/>
      <c r="L2" s="434"/>
      <c r="M2" s="434"/>
      <c r="N2" s="434"/>
      <c r="O2" s="434"/>
      <c r="P2" s="434"/>
      <c r="Q2" s="434"/>
      <c r="R2" s="435"/>
      <c r="S2" s="92"/>
    </row>
    <row r="3" spans="1:19" ht="11.25" customHeight="1" thickBot="1">
      <c r="A3" s="23"/>
      <c r="B3" s="23"/>
      <c r="C3" s="102"/>
      <c r="D3" s="95"/>
      <c r="E3" s="414" t="str">
        <f>HYPERLINK('[1]реквизиты'!$A$3)</f>
        <v>14-18 февраля 2015 г.</v>
      </c>
      <c r="F3" s="415"/>
      <c r="G3" s="415"/>
      <c r="H3" s="415"/>
      <c r="I3" s="415"/>
      <c r="J3" s="415"/>
      <c r="K3" s="415"/>
      <c r="L3" s="415"/>
      <c r="M3" s="415"/>
      <c r="N3" s="415"/>
      <c r="O3" s="96"/>
      <c r="P3" s="416" t="str">
        <f>HYPERLINK('пр.взв.'!G3)</f>
        <v>в.к.68 кг</v>
      </c>
      <c r="Q3" s="417"/>
      <c r="R3" s="418"/>
      <c r="S3" s="97"/>
    </row>
    <row r="4" spans="1:19" ht="12" customHeight="1" thickBot="1">
      <c r="A4" s="426">
        <v>2</v>
      </c>
      <c r="B4" s="427" t="str">
        <f>VLOOKUP(A4,'пр.взв.'!B6:C91,2,FALSE)</f>
        <v>ШИРЯЕВ Владимир Алексеевич</v>
      </c>
      <c r="C4" s="427" t="str">
        <f>VLOOKUP(A4,'пр.взв.'!B6:H91,3,FALSE)</f>
        <v>01.01.96, КМС</v>
      </c>
      <c r="D4" s="427" t="str">
        <f>VLOOKUP(A4,'пр.взв.'!B6:F91,4,FALSE)</f>
        <v>ЦФО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19"/>
      <c r="Q4" s="420"/>
      <c r="R4" s="421"/>
      <c r="S4" s="92"/>
    </row>
    <row r="5" spans="1:19" ht="12" customHeight="1">
      <c r="A5" s="422"/>
      <c r="B5" s="428"/>
      <c r="C5" s="428"/>
      <c r="D5" s="428"/>
      <c r="E5" s="59">
        <v>34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01"/>
      <c r="Q5" s="402"/>
      <c r="R5" s="403"/>
      <c r="S5" s="137"/>
    </row>
    <row r="6" spans="1:19" ht="12" customHeight="1" thickBot="1">
      <c r="A6" s="422">
        <v>34</v>
      </c>
      <c r="B6" s="424" t="str">
        <f>VLOOKUP(A6,'пр.взв.'!B8:C93,2,FALSE)</f>
        <v>МАМИЕВ Аловсет Захи оглы</v>
      </c>
      <c r="C6" s="424" t="str">
        <f>VLOOKUP(A6,'пр.взв.'!B8:H93,3,FALSE)</f>
        <v>01.01.91, МС</v>
      </c>
      <c r="D6" s="424" t="str">
        <f>VLOOKUP(A6,'пр.взв.'!B8:F93,4,FALSE)</f>
        <v>ЦФО</v>
      </c>
      <c r="E6" s="171" t="s">
        <v>209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04"/>
      <c r="Q6" s="405" t="s">
        <v>26</v>
      </c>
      <c r="R6" s="406"/>
      <c r="S6" s="137"/>
    </row>
    <row r="7" spans="1:19" ht="12" customHeight="1" thickBot="1">
      <c r="A7" s="423"/>
      <c r="B7" s="425"/>
      <c r="C7" s="425"/>
      <c r="D7" s="425"/>
      <c r="E7" s="104"/>
      <c r="F7" s="83"/>
      <c r="G7" s="59">
        <v>34</v>
      </c>
      <c r="H7" s="115"/>
      <c r="I7" s="107"/>
      <c r="J7" s="116"/>
      <c r="K7" s="96"/>
      <c r="L7" s="117"/>
      <c r="M7" s="113"/>
      <c r="N7" s="114"/>
      <c r="O7" s="114"/>
      <c r="P7" s="114"/>
      <c r="S7" s="137"/>
    </row>
    <row r="8" spans="1:19" ht="12" customHeight="1" thickBot="1">
      <c r="A8" s="426">
        <v>18</v>
      </c>
      <c r="B8" s="427" t="str">
        <f>VLOOKUP(A8,'пр.взв.'!B10:C95,2,FALSE)</f>
        <v>БОНДАРЕВ Александр Витальевич</v>
      </c>
      <c r="C8" s="427" t="str">
        <f>VLOOKUP(A8,'пр.взв.'!B10:H95,3,FALSE)</f>
        <v>01.01.90, МСМК</v>
      </c>
      <c r="D8" s="427" t="str">
        <f>VLOOKUP(A8,'пр.взв.'!B10:F95,4,FALSE)</f>
        <v>ПФО</v>
      </c>
      <c r="E8" s="96"/>
      <c r="F8" s="104"/>
      <c r="G8" s="171" t="s">
        <v>209</v>
      </c>
      <c r="H8" s="118"/>
      <c r="I8" s="119"/>
      <c r="J8" s="101"/>
      <c r="K8" s="102"/>
      <c r="L8" s="115"/>
      <c r="M8" s="120"/>
      <c r="N8" s="121">
        <v>38</v>
      </c>
      <c r="O8" s="121"/>
      <c r="P8" s="113"/>
      <c r="Q8" s="407"/>
      <c r="R8" s="407"/>
      <c r="S8" s="137"/>
    </row>
    <row r="9" spans="1:19" ht="12" customHeight="1">
      <c r="A9" s="422"/>
      <c r="B9" s="428"/>
      <c r="C9" s="428"/>
      <c r="D9" s="428"/>
      <c r="E9" s="59">
        <v>18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07"/>
      <c r="R9" s="407"/>
      <c r="S9" s="137"/>
    </row>
    <row r="10" spans="1:19" ht="12" customHeight="1" thickBot="1">
      <c r="A10" s="422">
        <v>50</v>
      </c>
      <c r="B10" s="429" t="e">
        <f>VLOOKUP(A10,'пр.взв.'!B12:C97,2,FALSE)</f>
        <v>#N/A</v>
      </c>
      <c r="C10" s="429" t="e">
        <f>VLOOKUP(A10,'пр.взв.'!B12:H97,3,FALSE)</f>
        <v>#N/A</v>
      </c>
      <c r="D10" s="429" t="e">
        <f>VLOOKUP(A10,'пр.взв.'!B12:F97,4,FALSE)</f>
        <v>#N/A</v>
      </c>
      <c r="E10" s="171"/>
      <c r="F10" s="104"/>
      <c r="G10" s="104"/>
      <c r="H10" s="111"/>
      <c r="I10" s="124"/>
      <c r="J10" s="112"/>
      <c r="K10" s="102"/>
      <c r="L10" s="106"/>
      <c r="M10" s="127"/>
      <c r="N10" s="125"/>
      <c r="O10" s="113">
        <v>30</v>
      </c>
      <c r="P10" s="114"/>
      <c r="Q10" s="114"/>
      <c r="R10" s="126"/>
      <c r="S10" s="137"/>
    </row>
    <row r="11" spans="1:19" ht="12" customHeight="1" thickBot="1">
      <c r="A11" s="423"/>
      <c r="B11" s="430"/>
      <c r="C11" s="430"/>
      <c r="D11" s="430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30</v>
      </c>
      <c r="O11" s="130"/>
      <c r="P11" s="114"/>
      <c r="Q11" s="114"/>
      <c r="R11" s="102"/>
      <c r="S11" s="137"/>
    </row>
    <row r="12" spans="1:19" ht="12" customHeight="1" thickBot="1">
      <c r="A12" s="426">
        <v>10</v>
      </c>
      <c r="B12" s="427" t="str">
        <f>VLOOKUP(A12,'пр.взв.'!B14:C99,2,FALSE)</f>
        <v>БАЦЕНКОВ Антон Андреевич</v>
      </c>
      <c r="C12" s="427" t="str">
        <f>VLOOKUP(A12,'пр.взв.'!B14:H99,3,FALSE)</f>
        <v>23.11.1987 КМС</v>
      </c>
      <c r="D12" s="427" t="str">
        <f>VLOOKUP(A12,'пр.взв.'!B14:F99,4,FALSE)</f>
        <v>ЦФО</v>
      </c>
      <c r="E12" s="96"/>
      <c r="F12" s="96"/>
      <c r="G12" s="104"/>
      <c r="H12" s="107"/>
      <c r="I12" s="59">
        <v>26</v>
      </c>
      <c r="J12" s="131"/>
      <c r="K12" s="101"/>
      <c r="L12" s="106"/>
      <c r="M12" s="114"/>
      <c r="N12" s="114"/>
      <c r="O12" s="132"/>
      <c r="P12" s="114">
        <v>30</v>
      </c>
      <c r="Q12" s="114"/>
      <c r="R12" s="101"/>
      <c r="S12" s="137"/>
    </row>
    <row r="13" spans="1:19" ht="12" customHeight="1" thickBot="1">
      <c r="A13" s="422"/>
      <c r="B13" s="428"/>
      <c r="C13" s="428"/>
      <c r="D13" s="428"/>
      <c r="E13" s="59">
        <v>10</v>
      </c>
      <c r="F13" s="104"/>
      <c r="G13" s="104"/>
      <c r="H13" s="125"/>
      <c r="I13" s="171" t="s">
        <v>209</v>
      </c>
      <c r="J13" s="101"/>
      <c r="K13" s="61"/>
      <c r="L13" s="115"/>
      <c r="M13" s="114"/>
      <c r="N13" s="112"/>
      <c r="O13" s="133">
        <v>26</v>
      </c>
      <c r="P13" s="134"/>
      <c r="Q13" s="135"/>
      <c r="R13" s="126"/>
      <c r="S13" s="137"/>
    </row>
    <row r="14" spans="1:19" ht="12" customHeight="1" thickBot="1">
      <c r="A14" s="422">
        <v>42</v>
      </c>
      <c r="B14" s="424" t="str">
        <f>VLOOKUP(A14,'пр.взв.'!B16:C101,2,FALSE)</f>
        <v>МЕДВЕДСКИЙ Юрий Валерьевич</v>
      </c>
      <c r="C14" s="424" t="str">
        <f>VLOOKUP(A14,'пр.взв.'!B16:H101,3,FALSE)</f>
        <v>14.02.86,мс</v>
      </c>
      <c r="D14" s="424" t="str">
        <f>VLOOKUP(A14,'пр.взв.'!B16:F101,4,FALSE)</f>
        <v>ДВФО</v>
      </c>
      <c r="E14" s="171" t="s">
        <v>209</v>
      </c>
      <c r="F14" s="110"/>
      <c r="G14" s="104"/>
      <c r="H14" s="136"/>
      <c r="I14" s="116"/>
      <c r="J14" s="116"/>
      <c r="K14" s="62"/>
      <c r="L14" s="117"/>
      <c r="M14" s="113">
        <v>36</v>
      </c>
      <c r="N14" s="114"/>
      <c r="O14" s="114"/>
      <c r="P14" s="106"/>
      <c r="Q14" s="135"/>
      <c r="R14" s="126"/>
      <c r="S14" s="137"/>
    </row>
    <row r="15" spans="1:19" ht="12" customHeight="1" thickBot="1">
      <c r="A15" s="423"/>
      <c r="B15" s="425"/>
      <c r="C15" s="425"/>
      <c r="D15" s="425"/>
      <c r="E15" s="104"/>
      <c r="F15" s="83"/>
      <c r="G15" s="59">
        <v>26</v>
      </c>
      <c r="H15" s="129"/>
      <c r="I15" s="101"/>
      <c r="J15" s="101"/>
      <c r="K15" s="61"/>
      <c r="L15" s="115"/>
      <c r="M15" s="120"/>
      <c r="N15" s="113">
        <v>36</v>
      </c>
      <c r="O15" s="122"/>
      <c r="P15" s="126"/>
      <c r="Q15" s="124">
        <v>28</v>
      </c>
      <c r="R15" s="126"/>
      <c r="S15" s="137"/>
    </row>
    <row r="16" spans="1:19" ht="12" customHeight="1" thickBot="1">
      <c r="A16" s="426">
        <v>26</v>
      </c>
      <c r="B16" s="427" t="str">
        <f>VLOOKUP(A16,'пр.взв.'!B18:C103,2,FALSE)</f>
        <v>ТУКО Дмитрий Дамирович</v>
      </c>
      <c r="C16" s="427" t="str">
        <f>VLOOKUP(A16,'пр.взв.'!B18:H103,3,FALSE)</f>
        <v>12.10.87, Мс</v>
      </c>
      <c r="D16" s="427" t="str">
        <f>VLOOKUP(A16,'пр.взв.'!B18:F103,4,FALSE)</f>
        <v>ПФО</v>
      </c>
      <c r="E16" s="96"/>
      <c r="F16" s="104"/>
      <c r="G16" s="171" t="s">
        <v>209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</row>
    <row r="17" spans="1:19" ht="12" customHeight="1">
      <c r="A17" s="422"/>
      <c r="B17" s="428"/>
      <c r="C17" s="428"/>
      <c r="D17" s="428"/>
      <c r="E17" s="59">
        <v>26</v>
      </c>
      <c r="F17" s="123"/>
      <c r="G17" s="104"/>
      <c r="H17" s="106"/>
      <c r="I17" s="101"/>
      <c r="J17" s="101"/>
      <c r="K17" s="61"/>
      <c r="L17" s="106"/>
      <c r="M17" s="127">
        <v>20</v>
      </c>
      <c r="N17" s="125"/>
      <c r="O17" s="113">
        <v>28</v>
      </c>
      <c r="P17" s="106"/>
      <c r="Q17" s="139"/>
      <c r="R17" s="102"/>
      <c r="S17" s="137"/>
    </row>
    <row r="18" spans="1:19" ht="12" customHeight="1" thickBot="1">
      <c r="A18" s="422">
        <v>58</v>
      </c>
      <c r="B18" s="429" t="e">
        <f>VLOOKUP(A18,'пр.взв.'!B20:C105,2,FALSE)</f>
        <v>#N/A</v>
      </c>
      <c r="C18" s="429" t="e">
        <f>VLOOKUP(A18,'пр.взв.'!B20:H105,3,FALSE)</f>
        <v>#N/A</v>
      </c>
      <c r="D18" s="429" t="e">
        <f>VLOOKUP(A18,'пр.взв.'!B20:F105,4,FALSE)</f>
        <v>#N/A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28</v>
      </c>
      <c r="O18" s="130"/>
      <c r="P18" s="106"/>
      <c r="Q18" s="139"/>
      <c r="R18" s="102"/>
      <c r="S18" s="137"/>
    </row>
    <row r="19" spans="1:19" ht="12" customHeight="1" thickBot="1">
      <c r="A19" s="423"/>
      <c r="B19" s="430"/>
      <c r="C19" s="430"/>
      <c r="D19" s="430"/>
      <c r="E19" s="104"/>
      <c r="F19" s="104"/>
      <c r="G19" s="104"/>
      <c r="H19" s="106"/>
      <c r="I19" s="101"/>
      <c r="J19" s="101"/>
      <c r="K19" s="59">
        <v>22</v>
      </c>
      <c r="L19" s="140"/>
      <c r="M19" s="114"/>
      <c r="N19" s="114"/>
      <c r="O19" s="132"/>
      <c r="P19" s="141">
        <v>28</v>
      </c>
      <c r="Q19" s="139"/>
      <c r="R19" s="59">
        <v>21</v>
      </c>
      <c r="S19" s="137"/>
    </row>
    <row r="20" spans="1:19" ht="12" customHeight="1" thickBot="1">
      <c r="A20" s="426">
        <v>6</v>
      </c>
      <c r="B20" s="427" t="str">
        <f>VLOOKUP(A20,'пр.взв.'!B6:C91,2,FALSE)</f>
        <v>МЕЛЬНИКОВ Антон Сергеевич</v>
      </c>
      <c r="C20" s="427" t="str">
        <f>VLOOKUP(A20,'пр.взв.'!B6:H91,3,FALSE)</f>
        <v>15.05.91, МС</v>
      </c>
      <c r="D20" s="427" t="str">
        <f>VLOOKUP(A20,'пр.взв.'!B6:H91,4,FALSE)</f>
        <v>ЦФО</v>
      </c>
      <c r="E20" s="96"/>
      <c r="F20" s="96"/>
      <c r="G20" s="98"/>
      <c r="H20" s="98"/>
      <c r="I20" s="113"/>
      <c r="J20" s="122"/>
      <c r="K20" s="171" t="s">
        <v>209</v>
      </c>
      <c r="L20" s="125"/>
      <c r="M20" s="115"/>
      <c r="N20" s="112"/>
      <c r="O20" s="133">
        <v>24</v>
      </c>
      <c r="P20" s="126"/>
      <c r="Q20" s="132"/>
      <c r="R20" s="171"/>
      <c r="S20" s="83"/>
    </row>
    <row r="21" spans="1:19" ht="12" customHeight="1">
      <c r="A21" s="422"/>
      <c r="B21" s="428"/>
      <c r="C21" s="428"/>
      <c r="D21" s="428"/>
      <c r="E21" s="59">
        <v>38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04"/>
    </row>
    <row r="22" spans="1:19" ht="12" customHeight="1" thickBot="1">
      <c r="A22" s="422">
        <v>38</v>
      </c>
      <c r="B22" s="424" t="str">
        <f>VLOOKUP(A22,'пр.взв.'!B24:C109,2,FALSE)</f>
        <v>ИСТОМИН Павел Николаевич</v>
      </c>
      <c r="C22" s="424" t="str">
        <f>VLOOKUP(A22,'пр.взв.'!B24:H109,3,FALSE)</f>
        <v>07.11.1983, КМС</v>
      </c>
      <c r="D22" s="424" t="str">
        <f>VLOOKUP(A22,'пр.взв.'!B24:F109,4,FALSE)</f>
        <v>СЗФО</v>
      </c>
      <c r="E22" s="171" t="s">
        <v>212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137"/>
    </row>
    <row r="23" spans="1:19" ht="12" customHeight="1" thickBot="1">
      <c r="A23" s="423"/>
      <c r="B23" s="425"/>
      <c r="C23" s="425"/>
      <c r="D23" s="425"/>
      <c r="E23" s="104"/>
      <c r="F23" s="83"/>
      <c r="G23" s="59">
        <v>22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21</v>
      </c>
      <c r="R23" s="102"/>
      <c r="S23" s="137"/>
    </row>
    <row r="24" spans="1:19" ht="12" customHeight="1" thickBot="1">
      <c r="A24" s="426">
        <v>22</v>
      </c>
      <c r="B24" s="427" t="str">
        <f>VLOOKUP(A24,'пр.взв.'!B26:C111,2,FALSE)</f>
        <v>МАМЕДОВ Хатаил Илгарович</v>
      </c>
      <c r="C24" s="427" t="str">
        <f>VLOOKUP(A24,'пр.взв.'!B26:H111,3,FALSE)</f>
        <v>03.09.1989, МС</v>
      </c>
      <c r="D24" s="427" t="str">
        <f>VLOOKUP(A24,'пр.взв.'!B26:F111,4,FALSE)</f>
        <v>ЮФО</v>
      </c>
      <c r="E24" s="96"/>
      <c r="F24" s="104"/>
      <c r="G24" s="171" t="s">
        <v>209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</row>
    <row r="25" spans="1:19" ht="12" customHeight="1" thickBot="1">
      <c r="A25" s="422"/>
      <c r="B25" s="428"/>
      <c r="C25" s="428"/>
      <c r="D25" s="428"/>
      <c r="E25" s="59">
        <v>22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/>
      <c r="Q25" s="101"/>
      <c r="R25" s="101"/>
      <c r="S25" s="137"/>
    </row>
    <row r="26" spans="1:19" ht="12" customHeight="1" thickBot="1">
      <c r="A26" s="422">
        <v>54</v>
      </c>
      <c r="B26" s="429" t="e">
        <f>VLOOKUP(A26,'пр.взв.'!B28:C113,2,FALSE)</f>
        <v>#N/A</v>
      </c>
      <c r="C26" s="429" t="e">
        <f>VLOOKUP(A26,'пр.взв.'!B28:H113,3,FALSE)</f>
        <v>#N/A</v>
      </c>
      <c r="D26" s="429" t="e">
        <f>VLOOKUP(A26,'пр.взв.'!B28:F113,4,FALSE)</f>
        <v>#N/A</v>
      </c>
      <c r="E26" s="171"/>
      <c r="F26" s="104"/>
      <c r="G26" s="104"/>
      <c r="H26" s="136"/>
      <c r="I26" s="112"/>
      <c r="J26" s="107"/>
      <c r="K26" s="62"/>
      <c r="L26" s="116"/>
      <c r="M26" s="62"/>
      <c r="N26" s="395"/>
      <c r="O26" s="396"/>
      <c r="P26" s="396"/>
      <c r="Q26" s="396"/>
      <c r="R26" s="397"/>
      <c r="S26" s="137"/>
    </row>
    <row r="27" spans="1:19" ht="12" customHeight="1" thickBot="1">
      <c r="A27" s="423"/>
      <c r="B27" s="430"/>
      <c r="C27" s="430"/>
      <c r="D27" s="430"/>
      <c r="E27" s="104"/>
      <c r="F27" s="104"/>
      <c r="G27" s="83"/>
      <c r="H27" s="112"/>
      <c r="I27" s="59">
        <v>22</v>
      </c>
      <c r="J27" s="147"/>
      <c r="K27" s="61"/>
      <c r="L27" s="101"/>
      <c r="M27" s="61"/>
      <c r="N27" s="398"/>
      <c r="O27" s="399"/>
      <c r="P27" s="399"/>
      <c r="Q27" s="399"/>
      <c r="R27" s="400"/>
      <c r="S27" s="137"/>
    </row>
    <row r="28" spans="1:19" ht="12" customHeight="1" thickBot="1">
      <c r="A28" s="426">
        <v>14</v>
      </c>
      <c r="B28" s="427" t="str">
        <f>VLOOKUP(A28,'пр.взв.'!B30:C115,2,FALSE)</f>
        <v>КОННОВ Мурад Зулимбекович</v>
      </c>
      <c r="C28" s="427" t="str">
        <f>VLOOKUP(A28,'пр.взв.'!B30:H115,3,FALSE)</f>
        <v>30.05.84, МС</v>
      </c>
      <c r="D28" s="427" t="str">
        <f>VLOOKUP(A28,'пр.взв.'!B30:F115,4,FALSE)</f>
        <v>СКФО</v>
      </c>
      <c r="E28" s="96"/>
      <c r="F28" s="96"/>
      <c r="G28" s="104"/>
      <c r="H28" s="107"/>
      <c r="I28" s="171" t="s">
        <v>211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</row>
    <row r="29" spans="1:19" ht="12" customHeight="1">
      <c r="A29" s="422"/>
      <c r="B29" s="428"/>
      <c r="C29" s="428"/>
      <c r="D29" s="428"/>
      <c r="E29" s="59">
        <v>14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</row>
    <row r="30" spans="1:19" ht="12" customHeight="1" thickBot="1">
      <c r="A30" s="422">
        <v>46</v>
      </c>
      <c r="B30" s="429" t="e">
        <f>VLOOKUP(A30,'пр.взв.'!B32:C117,2,FALSE)</f>
        <v>#N/A</v>
      </c>
      <c r="C30" s="429" t="e">
        <f>VLOOKUP(A30,'пр.взв.'!B32:H117,3,FALSE)</f>
        <v>#N/A</v>
      </c>
      <c r="D30" s="429" t="e">
        <f>VLOOKUP(A30,'пр.взв.'!B32:F117,4,FALSE)</f>
        <v>#N/A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/>
      <c r="Q30" s="102"/>
      <c r="R30" s="102"/>
      <c r="S30" s="137"/>
    </row>
    <row r="31" spans="1:19" ht="12" customHeight="1" thickBot="1">
      <c r="A31" s="423"/>
      <c r="B31" s="430"/>
      <c r="C31" s="430"/>
      <c r="D31" s="430"/>
      <c r="E31" s="104"/>
      <c r="F31" s="83"/>
      <c r="G31" s="59">
        <v>30</v>
      </c>
      <c r="H31" s="129"/>
      <c r="I31" s="101"/>
      <c r="J31" s="102"/>
      <c r="K31" s="102"/>
      <c r="L31" s="101"/>
      <c r="M31" s="75"/>
      <c r="N31" s="101"/>
      <c r="O31" s="101"/>
      <c r="P31" s="102"/>
      <c r="Q31" s="102"/>
      <c r="R31" s="102"/>
      <c r="S31" s="137"/>
    </row>
    <row r="32" spans="1:19" ht="12" customHeight="1" thickBot="1">
      <c r="A32" s="426">
        <v>30</v>
      </c>
      <c r="B32" s="427" t="str">
        <f>VLOOKUP(A32,'пр.взв.'!B34:C119,2,FALSE)</f>
        <v>АБДУЛЛИН Руслан мансурович</v>
      </c>
      <c r="C32" s="427" t="str">
        <f>VLOOKUP(A32,'пр.взв.'!B34:H119,3,FALSE)</f>
        <v>17.02.89, МС</v>
      </c>
      <c r="D32" s="427" t="str">
        <f>VLOOKUP(A32,'пр.взв.'!B34:F119,4,FALSE)</f>
        <v>СФО</v>
      </c>
      <c r="E32" s="96"/>
      <c r="F32" s="104"/>
      <c r="G32" s="109" t="s">
        <v>209</v>
      </c>
      <c r="H32" s="111"/>
      <c r="I32" s="116"/>
      <c r="J32" s="96"/>
      <c r="K32" s="96"/>
      <c r="L32" s="116"/>
      <c r="M32" s="62"/>
      <c r="N32" s="408"/>
      <c r="O32" s="409"/>
      <c r="P32" s="409"/>
      <c r="Q32" s="409"/>
      <c r="R32" s="410"/>
      <c r="S32" s="92"/>
    </row>
    <row r="33" spans="1:19" ht="12" customHeight="1" thickBot="1">
      <c r="A33" s="422"/>
      <c r="B33" s="428"/>
      <c r="C33" s="428"/>
      <c r="D33" s="428"/>
      <c r="E33" s="59">
        <v>30</v>
      </c>
      <c r="F33" s="123"/>
      <c r="G33" s="104"/>
      <c r="H33" s="106"/>
      <c r="I33" s="101"/>
      <c r="J33" s="102"/>
      <c r="K33" s="102"/>
      <c r="L33" s="101"/>
      <c r="M33" s="61"/>
      <c r="N33" s="411"/>
      <c r="O33" s="412"/>
      <c r="P33" s="412"/>
      <c r="Q33" s="412"/>
      <c r="R33" s="413"/>
      <c r="S33" s="92"/>
    </row>
    <row r="34" spans="1:19" ht="12" customHeight="1" thickBot="1">
      <c r="A34" s="422">
        <v>62</v>
      </c>
      <c r="B34" s="429" t="e">
        <f>VLOOKUP(A34,'пр.взв.'!B36:C121,2,FALSE)</f>
        <v>#N/A</v>
      </c>
      <c r="C34" s="429" t="e">
        <f>VLOOKUP(A34,'пр.взв.'!B36:H121,3,FALSE)</f>
        <v>#N/A</v>
      </c>
      <c r="D34" s="429" t="e">
        <f>VLOOKUP(A34,'пр.взв.'!B36:F121,4,FALSE)</f>
        <v>#N/A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423"/>
      <c r="B35" s="430"/>
      <c r="C35" s="430"/>
      <c r="D35" s="430"/>
      <c r="E35" s="104"/>
      <c r="F35" s="104"/>
      <c r="G35" s="104"/>
      <c r="H35" s="106"/>
      <c r="I35" s="101"/>
      <c r="J35" s="102"/>
      <c r="K35" s="102"/>
      <c r="L35" s="101"/>
      <c r="M35" s="60">
        <v>22</v>
      </c>
      <c r="N35" s="101"/>
      <c r="O35" s="101"/>
      <c r="P35" s="102"/>
      <c r="Q35" s="102"/>
      <c r="R35" s="102"/>
      <c r="S35" s="92"/>
    </row>
    <row r="36" spans="1:19" ht="5.2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</row>
    <row r="37" spans="1:19" ht="12" customHeight="1" thickBot="1">
      <c r="A37" s="426">
        <v>4</v>
      </c>
      <c r="B37" s="427" t="str">
        <f>VLOOKUP(A37,'пр.взв.'!B6:H91,2,FALSE)</f>
        <v>КАШТАНОВ Андрей Валерьевич</v>
      </c>
      <c r="C37" s="427">
        <f>VLOOKUP(A37,'пр.взв.'!B6:H91,3,FALSE)</f>
        <v>29512</v>
      </c>
      <c r="D37" s="427" t="str">
        <f>VLOOKUP(A37,'пр.взв.'!B6:H91,4,FALSE)</f>
        <v>Крым</v>
      </c>
      <c r="E37" s="96"/>
      <c r="F37" s="96"/>
      <c r="G37" s="98"/>
      <c r="H37" s="102"/>
      <c r="I37" s="100"/>
      <c r="J37" s="101"/>
      <c r="K37" s="102"/>
      <c r="L37" s="101"/>
      <c r="M37" s="173" t="s">
        <v>212</v>
      </c>
      <c r="N37" s="101"/>
      <c r="O37" s="101"/>
      <c r="P37" s="102"/>
      <c r="Q37" s="102"/>
      <c r="R37" s="102"/>
      <c r="S37" s="92"/>
    </row>
    <row r="38" spans="1:19" ht="12" customHeight="1">
      <c r="A38" s="422"/>
      <c r="B38" s="428"/>
      <c r="C38" s="428"/>
      <c r="D38" s="428"/>
      <c r="E38" s="59">
        <v>4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</row>
    <row r="39" spans="1:19" ht="12" customHeight="1" thickBot="1">
      <c r="A39" s="422">
        <v>36</v>
      </c>
      <c r="B39" s="424" t="str">
        <f>VLOOKUP(A39,'пр.взв.'!B8:H93,2,FALSE)</f>
        <v>КУРНОСОВ Максим Андреевич</v>
      </c>
      <c r="C39" s="424" t="str">
        <f>VLOOKUP(A39,'пр.взв.'!B8:H93,3,FALSE)</f>
        <v>10.09.1996, КМС</v>
      </c>
      <c r="D39" s="424" t="str">
        <f>VLOOKUP(A39,'пр.взв.'!B8:H93,4,FALSE)</f>
        <v>ПФО</v>
      </c>
      <c r="E39" s="171" t="s">
        <v>209</v>
      </c>
      <c r="F39" s="110"/>
      <c r="G39" s="104"/>
      <c r="H39" s="111"/>
      <c r="I39" s="112"/>
      <c r="J39" s="101"/>
      <c r="K39" s="102"/>
      <c r="L39" s="101"/>
      <c r="M39" s="75"/>
      <c r="N39" s="101"/>
      <c r="O39" s="101"/>
      <c r="P39" s="102"/>
      <c r="Q39" s="102"/>
      <c r="R39" s="102"/>
      <c r="S39" s="92"/>
    </row>
    <row r="40" spans="1:19" ht="12" customHeight="1" thickBot="1">
      <c r="A40" s="423"/>
      <c r="B40" s="425"/>
      <c r="C40" s="425"/>
      <c r="D40" s="425"/>
      <c r="E40" s="104"/>
      <c r="F40" s="83"/>
      <c r="G40" s="59">
        <v>4</v>
      </c>
      <c r="H40" s="115"/>
      <c r="I40" s="107"/>
      <c r="J40" s="116"/>
      <c r="K40" s="96"/>
      <c r="L40" s="116"/>
      <c r="M40" s="62"/>
      <c r="N40" s="389"/>
      <c r="O40" s="390"/>
      <c r="P40" s="390"/>
      <c r="Q40" s="390"/>
      <c r="R40" s="391"/>
      <c r="S40" s="92"/>
    </row>
    <row r="41" spans="1:19" ht="12" customHeight="1" thickBot="1">
      <c r="A41" s="426">
        <v>20</v>
      </c>
      <c r="B41" s="427" t="str">
        <f>VLOOKUP(A41,'пр.взв.'!B10:H95,2,FALSE)</f>
        <v>КАЛАЧЁВ Дмитрий Валерьевич</v>
      </c>
      <c r="C41" s="427" t="str">
        <f>VLOOKUP(A41,'пр.взв.'!B10:H95,3,FALSE)</f>
        <v>21.01.1990, КМС</v>
      </c>
      <c r="D41" s="427" t="str">
        <f>VLOOKUP(A41,'пр.взв.'!B10:H95,4,FALSE)</f>
        <v>ПФО</v>
      </c>
      <c r="E41" s="96"/>
      <c r="F41" s="104"/>
      <c r="G41" s="171" t="s">
        <v>209</v>
      </c>
      <c r="H41" s="118"/>
      <c r="I41" s="119"/>
      <c r="J41" s="101"/>
      <c r="K41" s="102"/>
      <c r="L41" s="101"/>
      <c r="M41" s="61"/>
      <c r="N41" s="392"/>
      <c r="O41" s="393"/>
      <c r="P41" s="393"/>
      <c r="Q41" s="393"/>
      <c r="R41" s="394"/>
      <c r="S41" s="92"/>
    </row>
    <row r="42" spans="1:19" ht="12" customHeight="1">
      <c r="A42" s="422"/>
      <c r="B42" s="428"/>
      <c r="C42" s="428"/>
      <c r="D42" s="428"/>
      <c r="E42" s="59">
        <v>20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</row>
    <row r="43" spans="1:19" ht="12" customHeight="1" thickBot="1">
      <c r="A43" s="422">
        <v>52</v>
      </c>
      <c r="B43" s="429" t="e">
        <f>VLOOKUP(A43,'пр.взв.'!B12:H97,2,FALSE)</f>
        <v>#N/A</v>
      </c>
      <c r="C43" s="429" t="e">
        <f>VLOOKUP(A43,'пр.взв.'!B12:H97,3,FALSE)</f>
        <v>#N/A</v>
      </c>
      <c r="D43" s="429" t="e">
        <f>VLOOKUP(A43,'пр.взв.'!B12:H97,4,FALSE)</f>
        <v>#N/A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</row>
    <row r="44" spans="1:19" ht="12" customHeight="1" thickBot="1">
      <c r="A44" s="423"/>
      <c r="B44" s="430"/>
      <c r="C44" s="430"/>
      <c r="D44" s="430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26">
        <v>12</v>
      </c>
      <c r="B45" s="427" t="str">
        <f>VLOOKUP(A45,'пр.взв.'!B14:H99,2,FALSE)</f>
        <v>КУЛЬМЯЕВ Николай Васильевич</v>
      </c>
      <c r="C45" s="427" t="str">
        <f>VLOOKUP(A45,'пр.взв.'!B14:H99,3,FALSE)</f>
        <v>01.01.86, МС</v>
      </c>
      <c r="D45" s="427" t="str">
        <f>VLOOKUP(A45,'пр.взв.'!B14:H99,4,FALSE)</f>
        <v>ПФО</v>
      </c>
      <c r="E45" s="96"/>
      <c r="F45" s="96"/>
      <c r="G45" s="104"/>
      <c r="H45" s="107"/>
      <c r="I45" s="59">
        <v>4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422"/>
      <c r="B46" s="428"/>
      <c r="C46" s="428"/>
      <c r="D46" s="428"/>
      <c r="E46" s="59">
        <v>12</v>
      </c>
      <c r="F46" s="104"/>
      <c r="G46" s="104"/>
      <c r="H46" s="125"/>
      <c r="I46" s="171" t="s">
        <v>210</v>
      </c>
      <c r="J46" s="101"/>
      <c r="K46" s="61"/>
      <c r="L46" s="101"/>
      <c r="M46" s="61"/>
      <c r="N46" s="101"/>
      <c r="O46" s="101"/>
      <c r="P46" s="108"/>
      <c r="Q46" s="101"/>
      <c r="R46" s="101"/>
      <c r="S46" s="92"/>
    </row>
    <row r="47" spans="1:19" ht="12" customHeight="1" thickBot="1">
      <c r="A47" s="422">
        <v>44</v>
      </c>
      <c r="B47" s="429" t="e">
        <f>VLOOKUP(A47,'пр.взв.'!B16:H101,2,FALSE)</f>
        <v>#N/A</v>
      </c>
      <c r="C47" s="429" t="e">
        <f>VLOOKUP(A47,'пр.взв.'!B16:H101,3,FALSE)</f>
        <v>#N/A</v>
      </c>
      <c r="D47" s="429" t="e">
        <f>VLOOKUP(A47,'пр.взв.'!B16:H101,4,FALSE)</f>
        <v>#N/A</v>
      </c>
      <c r="E47" s="171"/>
      <c r="F47" s="110"/>
      <c r="G47" s="104"/>
      <c r="H47" s="136"/>
      <c r="I47" s="116"/>
      <c r="J47" s="116"/>
      <c r="K47" s="62"/>
      <c r="L47" s="116"/>
      <c r="M47" s="62"/>
      <c r="N47" s="395"/>
      <c r="O47" s="396"/>
      <c r="P47" s="396"/>
      <c r="Q47" s="396"/>
      <c r="R47" s="397"/>
      <c r="S47" s="92"/>
    </row>
    <row r="48" spans="1:19" ht="12" customHeight="1" thickBot="1">
      <c r="A48" s="423"/>
      <c r="B48" s="430"/>
      <c r="C48" s="430"/>
      <c r="D48" s="430"/>
      <c r="E48" s="104"/>
      <c r="F48" s="83"/>
      <c r="G48" s="59">
        <v>28</v>
      </c>
      <c r="H48" s="129"/>
      <c r="I48" s="101"/>
      <c r="J48" s="101"/>
      <c r="K48" s="61"/>
      <c r="L48" s="101"/>
      <c r="M48" s="61"/>
      <c r="N48" s="398"/>
      <c r="O48" s="399"/>
      <c r="P48" s="399"/>
      <c r="Q48" s="399"/>
      <c r="R48" s="400"/>
      <c r="S48" s="92"/>
    </row>
    <row r="49" spans="1:19" ht="12" customHeight="1" thickBot="1">
      <c r="A49" s="426">
        <v>28</v>
      </c>
      <c r="B49" s="427" t="str">
        <f>VLOOKUP(A49,'пр.взв.'!B18:H103,2,FALSE)</f>
        <v>СТЕПАНОВ Денис Леонидович</v>
      </c>
      <c r="C49" s="427" t="str">
        <f>VLOOKUP(A49,'пр.взв.'!B18:H103,3,FALSE)</f>
        <v>19.04.1987, МС</v>
      </c>
      <c r="D49" s="427" t="str">
        <f>VLOOKUP(A49,'пр.взв.'!B18:H103,4,FALSE)</f>
        <v>М</v>
      </c>
      <c r="E49" s="96"/>
      <c r="F49" s="104"/>
      <c r="G49" s="171" t="s">
        <v>212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422"/>
      <c r="B50" s="428"/>
      <c r="C50" s="428"/>
      <c r="D50" s="428"/>
      <c r="E50" s="59">
        <v>28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422">
        <v>60</v>
      </c>
      <c r="B51" s="429" t="e">
        <f>VLOOKUP(A51,'пр.взв.'!B20:H105,2,FALSE)</f>
        <v>#N/A</v>
      </c>
      <c r="C51" s="429" t="e">
        <f>VLOOKUP(A51,'пр.взв.'!B20:H105,3,FALSE)</f>
        <v>#N/A</v>
      </c>
      <c r="D51" s="429" t="e">
        <f>VLOOKUP(A51,'пр.взв.'!B20:H105,4,FALSE)</f>
        <v>#N/A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423"/>
      <c r="B52" s="430"/>
      <c r="C52" s="430"/>
      <c r="D52" s="430"/>
      <c r="E52" s="104"/>
      <c r="F52" s="104"/>
      <c r="G52" s="104"/>
      <c r="H52" s="106"/>
      <c r="I52" s="101"/>
      <c r="J52" s="101"/>
      <c r="K52" s="59">
        <v>4</v>
      </c>
      <c r="L52" s="151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26">
        <v>8</v>
      </c>
      <c r="B53" s="427" t="str">
        <f>VLOOKUP(A53,'пр.взв.'!B6:H91,2,FALSE)</f>
        <v>НАСИРОВ Руслан Магомедшерифович</v>
      </c>
      <c r="C53" s="427" t="str">
        <f>VLOOKUP(A53,'пр.взв.'!B6:H91,3,FALSE)</f>
        <v>01.01.84, КМС</v>
      </c>
      <c r="D53" s="427" t="str">
        <f>VLOOKUP(A53,'пр.взв.'!B6:H91,4,FALSE)</f>
        <v>ЦФО</v>
      </c>
      <c r="E53" s="96"/>
      <c r="F53" s="96"/>
      <c r="G53" s="98"/>
      <c r="H53" s="98"/>
      <c r="I53" s="113"/>
      <c r="J53" s="122"/>
      <c r="K53" s="171" t="s">
        <v>209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422"/>
      <c r="B54" s="428"/>
      <c r="C54" s="428"/>
      <c r="D54" s="428"/>
      <c r="E54" s="59">
        <v>40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422">
        <v>40</v>
      </c>
      <c r="B55" s="424" t="str">
        <f>VLOOKUP(A55,'пр.взв.'!B24:H109,2,FALSE)</f>
        <v>МАКЕЕВ Константин Сергеевич</v>
      </c>
      <c r="C55" s="424" t="str">
        <f>VLOOKUP(A55,'пр.взв.'!B24:H109,3,FALSE)</f>
        <v>06.01.1991, КМС</v>
      </c>
      <c r="D55" s="424" t="str">
        <f>VLOOKUP(A55,'пр.взв.'!B24:H109,4,FALSE)</f>
        <v>УФО</v>
      </c>
      <c r="E55" s="171" t="s">
        <v>209</v>
      </c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423"/>
      <c r="B56" s="425"/>
      <c r="C56" s="425"/>
      <c r="D56" s="425"/>
      <c r="E56" s="104"/>
      <c r="F56" s="83"/>
      <c r="G56" s="59">
        <v>24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26">
        <v>24</v>
      </c>
      <c r="B57" s="427" t="str">
        <f>VLOOKUP(A57,'пр.взв.'!B26:H111,2,FALSE)</f>
        <v>ЧЕСЕБИЙ Абрек Аскербиевич</v>
      </c>
      <c r="C57" s="427" t="str">
        <f>VLOOKUP(A57,'пр.взв.'!B26:H111,3,FALSE)</f>
        <v>01.01.92, МС</v>
      </c>
      <c r="D57" s="427" t="str">
        <f>VLOOKUP(A57,'пр.взв.'!B26:H111,4,FALSE)</f>
        <v>ЮФО</v>
      </c>
      <c r="E57" s="96"/>
      <c r="F57" s="104"/>
      <c r="G57" s="171" t="s">
        <v>211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422"/>
      <c r="B58" s="428"/>
      <c r="C58" s="428"/>
      <c r="D58" s="428"/>
      <c r="E58" s="59">
        <v>24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422">
        <v>56</v>
      </c>
      <c r="B59" s="429" t="e">
        <f>VLOOKUP(A59,'пр.взв.'!B28:H113,2,FALSE)</f>
        <v>#N/A</v>
      </c>
      <c r="C59" s="429" t="e">
        <f>VLOOKUP(A59,'пр.взв.'!B28:H113,3,FALSE)</f>
        <v>#N/A</v>
      </c>
      <c r="D59" s="429" t="e">
        <f>VLOOKUP(A59,'пр.взв.'!B28:H113,4,FALSE)</f>
        <v>#N/A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423"/>
      <c r="B60" s="430"/>
      <c r="C60" s="430"/>
      <c r="D60" s="430"/>
      <c r="E60" s="104"/>
      <c r="F60" s="104"/>
      <c r="G60" s="83"/>
      <c r="H60" s="112"/>
      <c r="I60" s="59">
        <v>24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26">
        <v>16</v>
      </c>
      <c r="B61" s="427" t="str">
        <f>VLOOKUP(A61,'пр.взв.'!B30:H115,2,FALSE)</f>
        <v>ВЕНГЕРКО Павел Олегович</v>
      </c>
      <c r="C61" s="427" t="str">
        <f>VLOOKUP(A61,'пр.взв.'!B30:H115,3,FALSE)</f>
        <v>04.03.90,  КМС</v>
      </c>
      <c r="D61" s="427" t="str">
        <f>VLOOKUP(A61,'пр.взв.'!B30:H115,4,FALSE)</f>
        <v>ПФО</v>
      </c>
      <c r="E61" s="96"/>
      <c r="F61" s="96"/>
      <c r="G61" s="104"/>
      <c r="H61" s="107"/>
      <c r="I61" s="171" t="s">
        <v>211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422"/>
      <c r="B62" s="428"/>
      <c r="C62" s="428"/>
      <c r="D62" s="428"/>
      <c r="E62" s="59">
        <v>16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422">
        <v>48</v>
      </c>
      <c r="B63" s="429" t="e">
        <f>VLOOKUP(A63,'пр.взв.'!B32:H117,2,FALSE)</f>
        <v>#N/A</v>
      </c>
      <c r="C63" s="429" t="e">
        <f>VLOOKUP(A63,'пр.взв.'!B32:H117,3,FALSE)</f>
        <v>#N/A</v>
      </c>
      <c r="D63" s="429" t="e">
        <f>VLOOKUP(A63,'пр.взв.'!B32:H117,4,FALSE)</f>
        <v>#N/A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</row>
    <row r="64" spans="1:19" ht="12" customHeight="1" thickBot="1">
      <c r="A64" s="423"/>
      <c r="B64" s="430"/>
      <c r="C64" s="430"/>
      <c r="D64" s="430"/>
      <c r="E64" s="104"/>
      <c r="F64" s="83"/>
      <c r="G64" s="59">
        <v>16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</row>
    <row r="65" spans="1:19" ht="12" customHeight="1" thickBot="1">
      <c r="A65" s="426">
        <v>32</v>
      </c>
      <c r="B65" s="427" t="str">
        <f>VLOOKUP(A65,'пр.взв.'!B34:H119,2,FALSE)</f>
        <v>НОВРУЗОВ Шаббаз Яшар оглы</v>
      </c>
      <c r="C65" s="427" t="str">
        <f>VLOOKUP(A65,'пр.взв.'!B34:H119,3,FALSE)</f>
        <v>01.01.90, КМС</v>
      </c>
      <c r="D65" s="427" t="str">
        <f>VLOOKUP(A65,'пр.взв.'!B34:H119,4,FALSE)</f>
        <v>ПФО</v>
      </c>
      <c r="E65" s="96"/>
      <c r="F65" s="104"/>
      <c r="G65" s="109" t="s">
        <v>209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</row>
    <row r="66" spans="1:19" ht="12" customHeight="1">
      <c r="A66" s="422"/>
      <c r="B66" s="428"/>
      <c r="C66" s="428"/>
      <c r="D66" s="428"/>
      <c r="E66" s="59">
        <v>32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</row>
    <row r="67" spans="1:19" ht="12" customHeight="1" thickBot="1">
      <c r="A67" s="422">
        <v>64</v>
      </c>
      <c r="B67" s="429" t="e">
        <f>VLOOKUP(A67,'пр.взв.'!B36:H121,2,FALSE)</f>
        <v>#N/A</v>
      </c>
      <c r="C67" s="429" t="e">
        <f>VLOOKUP(A67,'пр.взв.'!B36:H121,3,FALSE)</f>
        <v>#N/A</v>
      </c>
      <c r="D67" s="429" t="e">
        <f>VLOOKUP(A67,'пр.взв.'!B36:H121,4,FALSE)</f>
        <v>#N/A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</row>
    <row r="68" spans="1:19" ht="12" customHeight="1" thickBot="1">
      <c r="A68" s="423"/>
      <c r="B68" s="430"/>
      <c r="C68" s="430"/>
      <c r="D68" s="430"/>
      <c r="E68" s="172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fitToHeight="1" fitToWidth="1" horizontalDpi="300" verticalDpi="3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Q160"/>
  <sheetViews>
    <sheetView zoomScalePageLayoutView="0" workbookViewId="0" topLeftCell="A54">
      <selection activeCell="A1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31" t="s">
        <v>28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91"/>
      <c r="T1" s="91"/>
      <c r="U1" s="91"/>
      <c r="V1" s="63"/>
      <c r="W1" s="63"/>
      <c r="X1" s="63"/>
    </row>
    <row r="2" spans="1:21" ht="16.5" customHeight="1" thickBot="1">
      <c r="A2" s="92"/>
      <c r="B2" s="93"/>
      <c r="C2" s="432" t="s">
        <v>29</v>
      </c>
      <c r="D2" s="432"/>
      <c r="E2" s="432"/>
      <c r="F2" s="432"/>
      <c r="G2" s="432"/>
      <c r="H2" s="441"/>
      <c r="I2" s="433" t="str">
        <f>HYPERLINK('[1]реквизиты'!$A$2)</f>
        <v>Чемпионат ЦС "Динамо"</v>
      </c>
      <c r="J2" s="434"/>
      <c r="K2" s="434"/>
      <c r="L2" s="434"/>
      <c r="M2" s="434"/>
      <c r="N2" s="434"/>
      <c r="O2" s="434"/>
      <c r="P2" s="434"/>
      <c r="Q2" s="434"/>
      <c r="R2" s="435"/>
      <c r="S2" s="92"/>
      <c r="T2" s="92"/>
      <c r="U2" s="92"/>
    </row>
    <row r="3" spans="1:21" ht="10.5" customHeight="1" thickBot="1">
      <c r="A3" s="58"/>
      <c r="B3" s="58"/>
      <c r="C3" s="94"/>
      <c r="D3" s="95"/>
      <c r="E3" s="414" t="str">
        <f>HYPERLINK('[1]реквизиты'!$A$3)</f>
        <v>14-18 февраля 2015 г.</v>
      </c>
      <c r="F3" s="415"/>
      <c r="G3" s="415"/>
      <c r="H3" s="415"/>
      <c r="I3" s="415"/>
      <c r="J3" s="415"/>
      <c r="K3" s="415"/>
      <c r="L3" s="415"/>
      <c r="M3" s="415"/>
      <c r="N3" s="415"/>
      <c r="O3" s="96"/>
      <c r="P3" s="416" t="str">
        <f>HYPERLINK('пр.взв.'!G3)</f>
        <v>в.к.68 кг</v>
      </c>
      <c r="Q3" s="417"/>
      <c r="R3" s="418"/>
      <c r="S3" s="97"/>
      <c r="T3" s="97"/>
      <c r="U3" s="92"/>
    </row>
    <row r="4" spans="1:21" ht="12" customHeight="1" thickBot="1">
      <c r="A4" s="426">
        <v>1</v>
      </c>
      <c r="B4" s="436" t="str">
        <f>VLOOKUP(A4,'пр.взв.'!B6:C91,2,FALSE)</f>
        <v>СЕРГЕЕВ Виталий Николаевич</v>
      </c>
      <c r="C4" s="436" t="str">
        <f>VLOOKUP(A4,'пр.взв.'!B6:H91,3,FALSE)</f>
        <v>03.01.1983, ЗМС</v>
      </c>
      <c r="D4" s="436" t="str">
        <f>VLOOKUP(A4,'пр.взв.'!B6:F91,4,FALSE)</f>
        <v>М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19"/>
      <c r="Q4" s="420"/>
      <c r="R4" s="421"/>
      <c r="S4" s="92"/>
      <c r="T4" s="92"/>
      <c r="U4" s="92"/>
    </row>
    <row r="5" spans="1:21" ht="12" customHeight="1">
      <c r="A5" s="422"/>
      <c r="B5" s="175"/>
      <c r="C5" s="175"/>
      <c r="D5" s="175"/>
      <c r="E5" s="59">
        <v>1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01"/>
      <c r="Q5" s="402"/>
      <c r="R5" s="403"/>
      <c r="S5" s="92"/>
      <c r="T5" s="92"/>
      <c r="U5" s="92"/>
    </row>
    <row r="6" spans="1:21" ht="12" customHeight="1" thickBot="1">
      <c r="A6" s="422">
        <v>33</v>
      </c>
      <c r="B6" s="428" t="str">
        <f>VLOOKUP(A6,'пр.взв.'!B8:C93,2,FALSE)</f>
        <v>ЮШКОВ Владлен Сергеевич</v>
      </c>
      <c r="C6" s="428" t="str">
        <f>VLOOKUP(A6,'пр.взв.'!B8:H93,3,FALSE)</f>
        <v>04.05.93, КМС</v>
      </c>
      <c r="D6" s="428" t="str">
        <f>VLOOKUP(A6,'пр.взв.'!B8:F93,4,FALSE)</f>
        <v>СКФО</v>
      </c>
      <c r="E6" s="171" t="s">
        <v>209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04"/>
      <c r="Q6" s="405"/>
      <c r="R6" s="406"/>
      <c r="S6" s="92"/>
      <c r="T6" s="92"/>
      <c r="U6" s="92"/>
    </row>
    <row r="7" spans="1:21" ht="12" customHeight="1" thickBot="1">
      <c r="A7" s="423"/>
      <c r="B7" s="175"/>
      <c r="C7" s="175"/>
      <c r="D7" s="175"/>
      <c r="E7" s="104"/>
      <c r="F7" s="83"/>
      <c r="G7" s="59">
        <v>1</v>
      </c>
      <c r="H7" s="115"/>
      <c r="I7" s="107"/>
      <c r="J7" s="116"/>
      <c r="K7" s="96"/>
      <c r="L7" s="117"/>
      <c r="M7" s="113"/>
      <c r="N7" s="114"/>
      <c r="O7" s="114"/>
      <c r="P7" s="114"/>
      <c r="S7" s="92"/>
      <c r="T7" s="92"/>
      <c r="U7" s="92"/>
    </row>
    <row r="8" spans="1:21" ht="12" customHeight="1" thickBot="1">
      <c r="A8" s="426">
        <v>17</v>
      </c>
      <c r="B8" s="436" t="str">
        <f>VLOOKUP(A8,'пр.взв.'!B10:C95,2,FALSE)</f>
        <v>ЗЕКЕРАЕВ Руслан Ильчинович</v>
      </c>
      <c r="C8" s="436" t="str">
        <f>VLOOKUP(A8,'пр.взв.'!B10:H95,3,FALSE)</f>
        <v>21.08.1995, КМС</v>
      </c>
      <c r="D8" s="436" t="str">
        <f>VLOOKUP(A8,'пр.взв.'!B10:F95,4,FALSE)</f>
        <v>УФО</v>
      </c>
      <c r="E8" s="96"/>
      <c r="F8" s="104"/>
      <c r="G8" s="171" t="s">
        <v>209</v>
      </c>
      <c r="H8" s="118"/>
      <c r="I8" s="119"/>
      <c r="J8" s="101"/>
      <c r="K8" s="102"/>
      <c r="L8" s="115"/>
      <c r="M8" s="120"/>
      <c r="N8" s="121">
        <v>37</v>
      </c>
      <c r="O8" s="121"/>
      <c r="P8" s="113"/>
      <c r="Q8" s="407" t="s">
        <v>25</v>
      </c>
      <c r="R8" s="407"/>
      <c r="S8" s="92"/>
      <c r="T8" s="92"/>
      <c r="U8" s="92"/>
    </row>
    <row r="9" spans="1:21" ht="12" customHeight="1">
      <c r="A9" s="422"/>
      <c r="B9" s="175"/>
      <c r="C9" s="175"/>
      <c r="D9" s="175"/>
      <c r="E9" s="59">
        <v>17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07"/>
      <c r="R9" s="407"/>
      <c r="S9" s="92"/>
      <c r="T9" s="92"/>
      <c r="U9" s="92"/>
    </row>
    <row r="10" spans="1:21" ht="12" customHeight="1" thickBot="1">
      <c r="A10" s="422">
        <v>49</v>
      </c>
      <c r="B10" s="437" t="e">
        <f>VLOOKUP(A10,'пр.взв.'!B12:C97,2,FALSE)</f>
        <v>#N/A</v>
      </c>
      <c r="C10" s="437" t="e">
        <f>VLOOKUP(A10,'пр.взв.'!B12:H97,3,FALSE)</f>
        <v>#N/A</v>
      </c>
      <c r="D10" s="437" t="e">
        <f>VLOOKUP(A10,'пр.взв.'!B12:F97,4,FALSE)</f>
        <v>#N/A</v>
      </c>
      <c r="E10" s="171"/>
      <c r="F10" s="104"/>
      <c r="G10" s="104"/>
      <c r="H10" s="111"/>
      <c r="I10" s="124"/>
      <c r="J10" s="112"/>
      <c r="K10" s="102"/>
      <c r="L10" s="106"/>
      <c r="M10" s="127"/>
      <c r="N10" s="125"/>
      <c r="O10" s="113">
        <v>29</v>
      </c>
      <c r="P10" s="114"/>
      <c r="Q10" s="114"/>
      <c r="R10" s="126"/>
      <c r="S10" s="92"/>
      <c r="T10" s="92"/>
      <c r="U10" s="92"/>
    </row>
    <row r="11" spans="1:21" ht="12" customHeight="1" thickBot="1">
      <c r="A11" s="423"/>
      <c r="B11" s="438"/>
      <c r="C11" s="438"/>
      <c r="D11" s="438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29</v>
      </c>
      <c r="O11" s="130"/>
      <c r="P11" s="114"/>
      <c r="Q11" s="114"/>
      <c r="R11" s="102"/>
      <c r="S11" s="92"/>
      <c r="T11" s="92"/>
      <c r="U11" s="92"/>
    </row>
    <row r="12" spans="1:21" ht="12" customHeight="1" thickBot="1">
      <c r="A12" s="426">
        <v>9</v>
      </c>
      <c r="B12" s="436" t="str">
        <f>VLOOKUP(A12,'пр.взв.'!B14:C99,2,FALSE)</f>
        <v>РЯБЦЕВ Иван Павлович</v>
      </c>
      <c r="C12" s="436" t="str">
        <f>VLOOKUP(A12,'пр.взв.'!B14:H99,3,FALSE)</f>
        <v>17.09.1994, КМС</v>
      </c>
      <c r="D12" s="436" t="str">
        <f>VLOOKUP(A12,'пр.взв.'!B14:F99,4,FALSE)</f>
        <v>ЦФО</v>
      </c>
      <c r="E12" s="96"/>
      <c r="F12" s="96"/>
      <c r="G12" s="104"/>
      <c r="H12" s="107"/>
      <c r="I12" s="59">
        <v>41</v>
      </c>
      <c r="J12" s="131"/>
      <c r="K12" s="101"/>
      <c r="L12" s="106"/>
      <c r="M12" s="114"/>
      <c r="N12" s="114"/>
      <c r="O12" s="132"/>
      <c r="P12" s="114">
        <v>41</v>
      </c>
      <c r="Q12" s="114"/>
      <c r="R12" s="101"/>
      <c r="S12" s="92"/>
      <c r="T12" s="92"/>
      <c r="U12" s="92"/>
    </row>
    <row r="13" spans="1:21" ht="12" customHeight="1" thickBot="1">
      <c r="A13" s="422"/>
      <c r="B13" s="175"/>
      <c r="C13" s="175"/>
      <c r="D13" s="175"/>
      <c r="E13" s="59">
        <v>41</v>
      </c>
      <c r="F13" s="104"/>
      <c r="G13" s="104"/>
      <c r="H13" s="125"/>
      <c r="I13" s="171" t="s">
        <v>212</v>
      </c>
      <c r="J13" s="101"/>
      <c r="K13" s="61"/>
      <c r="L13" s="115"/>
      <c r="M13" s="114"/>
      <c r="N13" s="112"/>
      <c r="O13" s="133">
        <v>41</v>
      </c>
      <c r="P13" s="134"/>
      <c r="Q13" s="135"/>
      <c r="R13" s="126"/>
      <c r="S13" s="92"/>
      <c r="T13" s="92"/>
      <c r="U13" s="92"/>
    </row>
    <row r="14" spans="1:21" ht="12" customHeight="1" thickBot="1">
      <c r="A14" s="422">
        <v>41</v>
      </c>
      <c r="B14" s="428" t="str">
        <f>VLOOKUP(A14,'пр.взв.'!B16:C101,2,FALSE)</f>
        <v>БУТОВ Руслан Владимирович</v>
      </c>
      <c r="C14" s="428" t="str">
        <f>VLOOKUP(A14,'пр.взв.'!B16:H101,3,FALSE)</f>
        <v>05.06.94, МС</v>
      </c>
      <c r="D14" s="428" t="str">
        <f>VLOOKUP(A14,'пр.взв.'!B16:F101,4,FALSE)</f>
        <v>ЮФО</v>
      </c>
      <c r="E14" s="171" t="s">
        <v>209</v>
      </c>
      <c r="F14" s="110"/>
      <c r="G14" s="104"/>
      <c r="H14" s="136"/>
      <c r="I14" s="116"/>
      <c r="J14" s="116"/>
      <c r="K14" s="62"/>
      <c r="L14" s="117"/>
      <c r="M14" s="113">
        <v>39</v>
      </c>
      <c r="N14" s="114"/>
      <c r="O14" s="114"/>
      <c r="P14" s="106"/>
      <c r="Q14" s="135"/>
      <c r="R14" s="126"/>
      <c r="S14" s="137"/>
      <c r="T14" s="92"/>
      <c r="U14" s="92"/>
    </row>
    <row r="15" spans="1:21" ht="12" customHeight="1" thickBot="1">
      <c r="A15" s="423"/>
      <c r="B15" s="175"/>
      <c r="C15" s="175"/>
      <c r="D15" s="175"/>
      <c r="E15" s="104"/>
      <c r="F15" s="83"/>
      <c r="G15" s="59">
        <v>41</v>
      </c>
      <c r="H15" s="129"/>
      <c r="I15" s="101"/>
      <c r="J15" s="101"/>
      <c r="K15" s="61"/>
      <c r="L15" s="115"/>
      <c r="M15" s="120"/>
      <c r="N15" s="113">
        <v>39</v>
      </c>
      <c r="O15" s="122"/>
      <c r="P15" s="126"/>
      <c r="Q15" s="124">
        <v>41</v>
      </c>
      <c r="R15" s="126"/>
      <c r="S15" s="137"/>
      <c r="T15" s="92"/>
      <c r="U15" s="92"/>
    </row>
    <row r="16" spans="1:21" ht="12" customHeight="1" thickBot="1">
      <c r="A16" s="426">
        <v>25</v>
      </c>
      <c r="B16" s="436" t="str">
        <f>VLOOKUP(A16,'пр.взв.'!B18:C103,2,FALSE)</f>
        <v>КУТЛЮК Алгияр Бакытжанович</v>
      </c>
      <c r="C16" s="436" t="str">
        <f>VLOOKUP(A16,'пр.взв.'!B18:H103,3,FALSE)</f>
        <v>01.01.94, КМС</v>
      </c>
      <c r="D16" s="436" t="str">
        <f>VLOOKUP(A16,'пр.взв.'!B18:F103,4,FALSE)</f>
        <v>ПФО</v>
      </c>
      <c r="E16" s="96"/>
      <c r="F16" s="104"/>
      <c r="G16" s="171" t="s">
        <v>209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  <c r="T16" s="137"/>
      <c r="U16" s="137"/>
    </row>
    <row r="17" spans="1:21" ht="12" customHeight="1">
      <c r="A17" s="422"/>
      <c r="B17" s="175"/>
      <c r="C17" s="175"/>
      <c r="D17" s="175"/>
      <c r="E17" s="59">
        <v>25</v>
      </c>
      <c r="F17" s="123"/>
      <c r="G17" s="104"/>
      <c r="H17" s="106"/>
      <c r="I17" s="101"/>
      <c r="J17" s="101"/>
      <c r="K17" s="61"/>
      <c r="L17" s="106"/>
      <c r="M17" s="127">
        <v>23</v>
      </c>
      <c r="N17" s="125"/>
      <c r="O17" s="113">
        <v>39</v>
      </c>
      <c r="P17" s="106"/>
      <c r="Q17" s="139"/>
      <c r="R17" s="102"/>
      <c r="S17" s="137"/>
      <c r="T17" s="137"/>
      <c r="U17" s="137"/>
    </row>
    <row r="18" spans="1:21" ht="12" customHeight="1" thickBot="1">
      <c r="A18" s="422">
        <v>57</v>
      </c>
      <c r="B18" s="437" t="e">
        <f>VLOOKUP(A18,'пр.взв.'!B20:C105,2,FALSE)</f>
        <v>#N/A</v>
      </c>
      <c r="C18" s="437" t="e">
        <f>VLOOKUP(A18,'пр.взв.'!B20:H105,3,FALSE)</f>
        <v>#N/A</v>
      </c>
      <c r="D18" s="437" t="e">
        <f>VLOOKUP(A18,'пр.взв.'!B20:F105,4,FALSE)</f>
        <v>#N/A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31</v>
      </c>
      <c r="O18" s="130"/>
      <c r="P18" s="106"/>
      <c r="Q18" s="139"/>
      <c r="R18" s="102"/>
      <c r="S18" s="137"/>
      <c r="T18" s="137"/>
      <c r="U18" s="137"/>
    </row>
    <row r="19" spans="1:21" ht="12" customHeight="1" thickBot="1">
      <c r="A19" s="423"/>
      <c r="B19" s="438"/>
      <c r="C19" s="438"/>
      <c r="D19" s="438"/>
      <c r="E19" s="104"/>
      <c r="F19" s="104"/>
      <c r="G19" s="104"/>
      <c r="H19" s="106"/>
      <c r="I19" s="101"/>
      <c r="J19" s="101"/>
      <c r="K19" s="59">
        <v>21</v>
      </c>
      <c r="L19" s="140"/>
      <c r="M19" s="114"/>
      <c r="N19" s="114"/>
      <c r="O19" s="132"/>
      <c r="P19" s="141">
        <v>27</v>
      </c>
      <c r="Q19" s="139"/>
      <c r="R19" s="59">
        <v>41</v>
      </c>
      <c r="S19" s="137"/>
      <c r="T19" s="137"/>
      <c r="U19" s="137"/>
    </row>
    <row r="20" spans="1:21" ht="12" customHeight="1" thickBot="1">
      <c r="A20" s="426">
        <v>5</v>
      </c>
      <c r="B20" s="436" t="str">
        <f>VLOOKUP(A20,'пр.взв.'!B6:C91,2,FALSE)</f>
        <v>ПЛАКСИН Александр Сергеевич</v>
      </c>
      <c r="C20" s="436" t="str">
        <f>VLOOKUP(A20,'пр.взв.'!B6:H91,3,FALSE)</f>
        <v>01.01.85, КМС</v>
      </c>
      <c r="D20" s="436" t="str">
        <f>VLOOKUP(A20,'пр.взв.'!B6:H91,4,FALSE)</f>
        <v>ЦФО</v>
      </c>
      <c r="E20" s="96"/>
      <c r="F20" s="96"/>
      <c r="G20" s="98"/>
      <c r="H20" s="98"/>
      <c r="I20" s="113"/>
      <c r="J20" s="122"/>
      <c r="K20" s="171" t="s">
        <v>212</v>
      </c>
      <c r="L20" s="125"/>
      <c r="M20" s="115"/>
      <c r="N20" s="112"/>
      <c r="O20" s="133">
        <v>27</v>
      </c>
      <c r="P20" s="126"/>
      <c r="Q20" s="132"/>
      <c r="R20" s="171"/>
      <c r="S20" s="137"/>
      <c r="T20" s="137"/>
      <c r="U20" s="137"/>
    </row>
    <row r="21" spans="1:21" ht="12" customHeight="1">
      <c r="A21" s="422"/>
      <c r="B21" s="175"/>
      <c r="C21" s="175"/>
      <c r="D21" s="175"/>
      <c r="E21" s="59">
        <v>37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37"/>
      <c r="T21" s="137"/>
      <c r="U21" s="137"/>
    </row>
    <row r="22" spans="1:21" ht="12" customHeight="1" thickBot="1">
      <c r="A22" s="422">
        <v>37</v>
      </c>
      <c r="B22" s="428" t="str">
        <f>VLOOKUP(A22,'пр.взв.'!B24:C109,2,FALSE)</f>
        <v>ОСИПОВ Дмитрий Васильевич</v>
      </c>
      <c r="C22" s="428" t="str">
        <f>VLOOKUP(A22,'пр.взв.'!B24:H109,3,FALSE)</f>
        <v>14.04.90, МС</v>
      </c>
      <c r="D22" s="428" t="str">
        <f>VLOOKUP(A22,'пр.взв.'!B24:F109,4,FALSE)</f>
        <v>ЦФО</v>
      </c>
      <c r="E22" s="171" t="s">
        <v>210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83"/>
      <c r="T22" s="137"/>
      <c r="U22" s="137"/>
    </row>
    <row r="23" spans="1:21" ht="12" customHeight="1" thickBot="1">
      <c r="A23" s="423"/>
      <c r="B23" s="175"/>
      <c r="C23" s="175"/>
      <c r="D23" s="175"/>
      <c r="E23" s="104"/>
      <c r="F23" s="83"/>
      <c r="G23" s="59">
        <v>21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4</v>
      </c>
      <c r="R23" s="102"/>
      <c r="S23" s="104"/>
      <c r="T23" s="137"/>
      <c r="U23" s="137"/>
    </row>
    <row r="24" spans="1:21" ht="12" customHeight="1" thickBot="1">
      <c r="A24" s="426">
        <v>21</v>
      </c>
      <c r="B24" s="436" t="str">
        <f>VLOOKUP(A24,'пр.взв.'!B26:C111,2,FALSE)</f>
        <v>БУРДАЕВ Роман Михайлович</v>
      </c>
      <c r="C24" s="436" t="str">
        <f>VLOOKUP(A24,'пр.взв.'!B26:H111,3,FALSE)</f>
        <v>22.05.1995, МСМК</v>
      </c>
      <c r="D24" s="436" t="str">
        <f>VLOOKUP(A24,'пр.взв.'!B26:F111,4,FALSE)</f>
        <v>СП</v>
      </c>
      <c r="E24" s="96"/>
      <c r="F24" s="104"/>
      <c r="G24" s="171" t="s">
        <v>209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  <c r="T24" s="137"/>
      <c r="U24" s="137"/>
    </row>
    <row r="25" spans="1:21" ht="12" customHeight="1" thickBot="1">
      <c r="A25" s="422"/>
      <c r="B25" s="175"/>
      <c r="C25" s="175"/>
      <c r="D25" s="175"/>
      <c r="E25" s="59">
        <v>21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7"/>
      <c r="T25" s="137"/>
      <c r="U25" s="137"/>
    </row>
    <row r="26" spans="1:21" ht="12" customHeight="1" thickBot="1">
      <c r="A26" s="422">
        <v>53</v>
      </c>
      <c r="B26" s="437" t="e">
        <f>VLOOKUP(A26,'пр.взв.'!B28:C113,2,FALSE)</f>
        <v>#N/A</v>
      </c>
      <c r="C26" s="437" t="e">
        <f>VLOOKUP(A26,'пр.взв.'!B28:H113,3,FALSE)</f>
        <v>#N/A</v>
      </c>
      <c r="D26" s="437" t="e">
        <f>VLOOKUP(A26,'пр.взв.'!B28:F113,4,FALSE)</f>
        <v>#N/A</v>
      </c>
      <c r="E26" s="171"/>
      <c r="F26" s="104"/>
      <c r="G26" s="104"/>
      <c r="H26" s="136"/>
      <c r="I26" s="112"/>
      <c r="J26" s="107"/>
      <c r="K26" s="62"/>
      <c r="L26" s="116"/>
      <c r="M26" s="62"/>
      <c r="N26" s="395" t="str">
        <f>VLOOKUP(R19,'пр.взв.'!B6:D91,2,FALSE)</f>
        <v>БУТОВ Руслан Владимирович</v>
      </c>
      <c r="O26" s="396"/>
      <c r="P26" s="396"/>
      <c r="Q26" s="396"/>
      <c r="R26" s="397"/>
      <c r="S26" s="137"/>
      <c r="T26" s="137"/>
      <c r="U26" s="137"/>
    </row>
    <row r="27" spans="1:21" ht="12" customHeight="1" thickBot="1">
      <c r="A27" s="423"/>
      <c r="B27" s="438"/>
      <c r="C27" s="438"/>
      <c r="D27" s="438"/>
      <c r="E27" s="104"/>
      <c r="F27" s="104"/>
      <c r="G27" s="83"/>
      <c r="H27" s="112"/>
      <c r="I27" s="59">
        <v>21</v>
      </c>
      <c r="J27" s="147"/>
      <c r="K27" s="61"/>
      <c r="L27" s="101"/>
      <c r="M27" s="61"/>
      <c r="N27" s="398"/>
      <c r="O27" s="399"/>
      <c r="P27" s="399"/>
      <c r="Q27" s="399"/>
      <c r="R27" s="400"/>
      <c r="S27" s="137"/>
      <c r="T27" s="137"/>
      <c r="U27" s="137"/>
    </row>
    <row r="28" spans="1:21" ht="12" customHeight="1" thickBot="1">
      <c r="A28" s="426">
        <v>13</v>
      </c>
      <c r="B28" s="436" t="str">
        <f>VLOOKUP(A28,'пр.взв.'!B30:C115,2,FALSE)</f>
        <v>КАБАРТАЙ Мухамед Джаухар Хазем</v>
      </c>
      <c r="C28" s="436" t="str">
        <f>VLOOKUP(A28,'пр.взв.'!B30:H115,3,FALSE)</f>
        <v>08.03.1995, МС</v>
      </c>
      <c r="D28" s="436" t="str">
        <f>VLOOKUP(A28,'пр.взв.'!B30:F115,4,FALSE)</f>
        <v>ЮФО</v>
      </c>
      <c r="E28" s="96"/>
      <c r="F28" s="96"/>
      <c r="G28" s="104"/>
      <c r="H28" s="107"/>
      <c r="I28" s="109" t="s">
        <v>212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  <c r="T28" s="137"/>
      <c r="U28" s="137"/>
    </row>
    <row r="29" spans="1:21" ht="12" customHeight="1">
      <c r="A29" s="422"/>
      <c r="B29" s="175"/>
      <c r="C29" s="175"/>
      <c r="D29" s="175"/>
      <c r="E29" s="59">
        <v>13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  <c r="T29" s="137"/>
      <c r="U29" s="137"/>
    </row>
    <row r="30" spans="1:21" ht="12" customHeight="1" thickBot="1">
      <c r="A30" s="422">
        <v>45</v>
      </c>
      <c r="B30" s="437" t="e">
        <f>VLOOKUP(A30,'пр.взв.'!B32:C117,2,FALSE)</f>
        <v>#N/A</v>
      </c>
      <c r="C30" s="437" t="e">
        <f>VLOOKUP(A30,'пр.взв.'!B32:H117,3,FALSE)</f>
        <v>#N/A</v>
      </c>
      <c r="D30" s="437" t="e">
        <f>VLOOKUP(A30,'пр.взв.'!B32:F117,4,FALSE)</f>
        <v>#N/A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7"/>
      <c r="T30" s="137"/>
      <c r="U30" s="137"/>
    </row>
    <row r="31" spans="1:21" ht="12" customHeight="1" thickBot="1">
      <c r="A31" s="423"/>
      <c r="B31" s="438"/>
      <c r="C31" s="438"/>
      <c r="D31" s="438"/>
      <c r="E31" s="104"/>
      <c r="F31" s="83"/>
      <c r="G31" s="59">
        <v>29</v>
      </c>
      <c r="H31" s="129"/>
      <c r="I31" s="101"/>
      <c r="J31" s="102"/>
      <c r="K31" s="102"/>
      <c r="L31" s="101"/>
      <c r="M31" s="75">
        <v>22</v>
      </c>
      <c r="N31" s="101"/>
      <c r="O31" s="101"/>
      <c r="P31" s="102"/>
      <c r="Q31" s="102"/>
      <c r="R31" s="102"/>
      <c r="S31" s="137"/>
      <c r="T31" s="137"/>
      <c r="U31" s="137"/>
    </row>
    <row r="32" spans="1:21" ht="12" customHeight="1" thickBot="1">
      <c r="A32" s="426">
        <v>29</v>
      </c>
      <c r="B32" s="436" t="str">
        <f>VLOOKUP(A32,'пр.взв.'!B34:C119,2,FALSE)</f>
        <v>КОСТОЕВ Артур Исронилович</v>
      </c>
      <c r="C32" s="436" t="str">
        <f>VLOOKUP(A32,'пр.взв.'!B34:H119,3,FALSE)</f>
        <v>17.03.1991, МС</v>
      </c>
      <c r="D32" s="436" t="str">
        <f>VLOOKUP(A32,'пр.взв.'!B34:F119,4,FALSE)</f>
        <v>ПФО</v>
      </c>
      <c r="E32" s="96"/>
      <c r="F32" s="104"/>
      <c r="G32" s="109" t="s">
        <v>210</v>
      </c>
      <c r="H32" s="111"/>
      <c r="I32" s="116"/>
      <c r="J32" s="96"/>
      <c r="K32" s="96"/>
      <c r="L32" s="116"/>
      <c r="M32" s="62"/>
      <c r="N32" s="408" t="str">
        <f>VLOOKUP(M31,'пр.взв.'!B6:H91,2,FALSE)</f>
        <v>МАМЕДОВ Хатаил Илгарович</v>
      </c>
      <c r="O32" s="409"/>
      <c r="P32" s="409"/>
      <c r="Q32" s="409"/>
      <c r="R32" s="410"/>
      <c r="S32" s="137"/>
      <c r="T32" s="137"/>
      <c r="U32" s="137"/>
    </row>
    <row r="33" spans="1:21" ht="12" customHeight="1" thickBot="1">
      <c r="A33" s="422"/>
      <c r="B33" s="175"/>
      <c r="C33" s="175"/>
      <c r="D33" s="175"/>
      <c r="E33" s="59">
        <v>29</v>
      </c>
      <c r="F33" s="123"/>
      <c r="G33" s="104"/>
      <c r="H33" s="106"/>
      <c r="I33" s="101"/>
      <c r="J33" s="102"/>
      <c r="K33" s="102"/>
      <c r="L33" s="101"/>
      <c r="M33" s="61"/>
      <c r="N33" s="411"/>
      <c r="O33" s="412"/>
      <c r="P33" s="412"/>
      <c r="Q33" s="412"/>
      <c r="R33" s="413"/>
      <c r="S33" s="137"/>
      <c r="T33" s="92"/>
      <c r="U33" s="92"/>
    </row>
    <row r="34" spans="1:21" ht="12" customHeight="1" thickBot="1">
      <c r="A34" s="422">
        <v>61</v>
      </c>
      <c r="B34" s="439" t="e">
        <f>VLOOKUP(A34,'пр.взв.'!B36:C121,2,FALSE)</f>
        <v>#N/A</v>
      </c>
      <c r="C34" s="439" t="e">
        <f>VLOOKUP(A34,'пр.взв.'!B36:H121,3,FALSE)</f>
        <v>#N/A</v>
      </c>
      <c r="D34" s="439" t="e">
        <f>VLOOKUP(A34,'пр.взв.'!B36:F121,4,FALSE)</f>
        <v>#N/A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423"/>
      <c r="B35" s="440"/>
      <c r="C35" s="440"/>
      <c r="D35" s="440"/>
      <c r="E35" s="104"/>
      <c r="F35" s="104"/>
      <c r="G35" s="104"/>
      <c r="H35" s="106"/>
      <c r="I35" s="101"/>
      <c r="J35" s="102"/>
      <c r="K35" s="102"/>
      <c r="L35" s="101"/>
      <c r="M35" s="60">
        <v>7</v>
      </c>
      <c r="N35" s="101"/>
      <c r="O35" s="101"/>
      <c r="P35" s="102"/>
      <c r="Q35" s="102"/>
      <c r="R35" s="102"/>
      <c r="S35" s="92"/>
      <c r="T35" s="92"/>
      <c r="U35" s="92"/>
    </row>
    <row r="36" spans="1:21" ht="6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/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26">
        <v>3</v>
      </c>
      <c r="B37" s="436" t="str">
        <f>VLOOKUP(A37,'пр.взв.'!B6:H91,2,FALSE)</f>
        <v>ТАРХАНОВ Александр Алексеевич</v>
      </c>
      <c r="C37" s="436" t="str">
        <f>VLOOKUP(A37,'пр.взв.'!B6:H91,3,FALSE)</f>
        <v>12.06.1986, МС</v>
      </c>
      <c r="D37" s="436" t="str">
        <f>VLOOKUP(A37,'пр.взв.'!B6:H91,4,FALSE)</f>
        <v>СФО</v>
      </c>
      <c r="E37" s="96"/>
      <c r="F37" s="96"/>
      <c r="G37" s="98"/>
      <c r="H37" s="102"/>
      <c r="I37" s="100"/>
      <c r="J37" s="101"/>
      <c r="K37" s="102"/>
      <c r="L37" s="101"/>
      <c r="M37" s="173" t="s">
        <v>211</v>
      </c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422"/>
      <c r="B38" s="175"/>
      <c r="C38" s="175"/>
      <c r="D38" s="175"/>
      <c r="E38" s="59">
        <v>3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422">
        <v>35</v>
      </c>
      <c r="B39" s="428" t="str">
        <f>VLOOKUP(A39,'пр.взв.'!B8:H93,2,FALSE)</f>
        <v>БУДИШЕВСКИЙ Константин Владимирович</v>
      </c>
      <c r="C39" s="428" t="str">
        <f>VLOOKUP(A39,'пр.взв.'!B8:H93,3,FALSE)</f>
        <v>01.01.83, КМС</v>
      </c>
      <c r="D39" s="428" t="str">
        <f>VLOOKUP(A39,'пр.взв.'!B8:H93,4,FALSE)</f>
        <v>ДВФО</v>
      </c>
      <c r="E39" s="171" t="s">
        <v>209</v>
      </c>
      <c r="F39" s="110"/>
      <c r="G39" s="104"/>
      <c r="H39" s="111"/>
      <c r="I39" s="112"/>
      <c r="J39" s="101"/>
      <c r="K39" s="102"/>
      <c r="L39" s="101"/>
      <c r="M39" s="75">
        <v>7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23"/>
      <c r="B40" s="175"/>
      <c r="C40" s="175"/>
      <c r="D40" s="175"/>
      <c r="E40" s="104"/>
      <c r="F40" s="83"/>
      <c r="G40" s="59">
        <v>19</v>
      </c>
      <c r="H40" s="115"/>
      <c r="I40" s="107"/>
      <c r="J40" s="116"/>
      <c r="K40" s="96"/>
      <c r="L40" s="116"/>
      <c r="M40" s="62"/>
      <c r="N40" s="389" t="str">
        <f>VLOOKUP(M39,'пр.взв.'!B6:H105,2,FALSE)</f>
        <v>МЕЖЛУМЯН Гайик Левонович</v>
      </c>
      <c r="O40" s="390"/>
      <c r="P40" s="390"/>
      <c r="Q40" s="390"/>
      <c r="R40" s="391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26">
        <v>19</v>
      </c>
      <c r="B41" s="436" t="str">
        <f>VLOOKUP(A41,'пр.взв.'!B10:H95,2,FALSE)</f>
        <v>ОНЕГОВ Никита Александрович</v>
      </c>
      <c r="C41" s="436" t="str">
        <f>VLOOKUP(A41,'пр.взв.'!B10:H95,3,FALSE)</f>
        <v>06.03.88, МС</v>
      </c>
      <c r="D41" s="436" t="str">
        <f>VLOOKUP(A41,'пр.взв.'!B10:H95,4,FALSE)</f>
        <v>ЦФО</v>
      </c>
      <c r="E41" s="96"/>
      <c r="F41" s="104"/>
      <c r="G41" s="171" t="s">
        <v>209</v>
      </c>
      <c r="H41" s="118"/>
      <c r="I41" s="119"/>
      <c r="J41" s="101"/>
      <c r="K41" s="102"/>
      <c r="L41" s="101"/>
      <c r="M41" s="61"/>
      <c r="N41" s="392"/>
      <c r="O41" s="393"/>
      <c r="P41" s="393"/>
      <c r="Q41" s="393"/>
      <c r="R41" s="394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22"/>
      <c r="B42" s="175"/>
      <c r="C42" s="175"/>
      <c r="D42" s="175"/>
      <c r="E42" s="59">
        <v>19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22">
        <v>51</v>
      </c>
      <c r="B43" s="437" t="e">
        <f>VLOOKUP(A43,'пр.взв.'!B12:H97,2,FALSE)</f>
        <v>#N/A</v>
      </c>
      <c r="C43" s="437" t="e">
        <f>VLOOKUP(A43,'пр.взв.'!B12:H97,3,FALSE)</f>
        <v>#N/A</v>
      </c>
      <c r="D43" s="437" t="e">
        <f>VLOOKUP(A43,'пр.взв.'!B12:H97,4,FALSE)</f>
        <v>#N/A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23"/>
      <c r="B44" s="438"/>
      <c r="C44" s="438"/>
      <c r="D44" s="438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26">
        <v>11</v>
      </c>
      <c r="B45" s="436" t="str">
        <f>VLOOKUP(A45,'пр.взв.'!B14:H99,2,FALSE)</f>
        <v>ОНДАР Айдын Саскур-оолович</v>
      </c>
      <c r="C45" s="436" t="str">
        <f>VLOOKUP(A45,'пр.взв.'!B14:H99,3,FALSE)</f>
        <v>22.03.85, КМС</v>
      </c>
      <c r="D45" s="436" t="str">
        <f>VLOOKUP(A45,'пр.взв.'!B14:H99,4,FALSE)</f>
        <v>СФО</v>
      </c>
      <c r="E45" s="96"/>
      <c r="F45" s="96"/>
      <c r="G45" s="104"/>
      <c r="H45" s="107"/>
      <c r="I45" s="59">
        <v>27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422"/>
      <c r="B46" s="175"/>
      <c r="C46" s="175"/>
      <c r="D46" s="175"/>
      <c r="E46" s="59">
        <v>43</v>
      </c>
      <c r="F46" s="104"/>
      <c r="G46" s="104"/>
      <c r="H46" s="125"/>
      <c r="I46" s="171" t="s">
        <v>209</v>
      </c>
      <c r="J46" s="101"/>
      <c r="K46" s="61"/>
      <c r="L46" s="101"/>
      <c r="M46" s="61"/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422">
        <v>43</v>
      </c>
      <c r="B47" s="428" t="str">
        <f>VLOOKUP(A47,'пр.взв.'!B16:H101,2,FALSE)</f>
        <v>БОРТНИКОВ Сергей Васильевич</v>
      </c>
      <c r="C47" s="428" t="str">
        <f>VLOOKUP(A47,'пр.взв.'!B16:H101,3,FALSE)</f>
        <v>26.08.90, мс</v>
      </c>
      <c r="D47" s="428" t="str">
        <f>VLOOKUP(A47,'пр.взв.'!B16:H101,4,FALSE)</f>
        <v>ДВФО</v>
      </c>
      <c r="E47" s="171" t="s">
        <v>209</v>
      </c>
      <c r="F47" s="110"/>
      <c r="G47" s="104"/>
      <c r="H47" s="136"/>
      <c r="I47" s="116"/>
      <c r="J47" s="116"/>
      <c r="K47" s="62"/>
      <c r="L47" s="116"/>
      <c r="M47" s="62"/>
      <c r="N47" s="395" t="str">
        <f>'пр.взв.'!C46</f>
        <v>БУРДАЕВ Роман Михайлович</v>
      </c>
      <c r="O47" s="396"/>
      <c r="P47" s="396"/>
      <c r="Q47" s="396"/>
      <c r="R47" s="397"/>
      <c r="S47" s="92"/>
      <c r="T47" s="92"/>
      <c r="U47" s="92"/>
    </row>
    <row r="48" spans="1:21" ht="12" customHeight="1" thickBot="1">
      <c r="A48" s="423"/>
      <c r="B48" s="175"/>
      <c r="C48" s="175"/>
      <c r="D48" s="175"/>
      <c r="E48" s="104"/>
      <c r="F48" s="83"/>
      <c r="G48" s="59">
        <v>27</v>
      </c>
      <c r="H48" s="129"/>
      <c r="I48" s="101"/>
      <c r="J48" s="101"/>
      <c r="K48" s="61"/>
      <c r="L48" s="101"/>
      <c r="M48" s="61"/>
      <c r="N48" s="398"/>
      <c r="O48" s="399"/>
      <c r="P48" s="399"/>
      <c r="Q48" s="399"/>
      <c r="R48" s="400"/>
      <c r="S48" s="92"/>
      <c r="T48" s="92"/>
      <c r="U48" s="92"/>
    </row>
    <row r="49" spans="1:21" ht="12" customHeight="1" thickBot="1">
      <c r="A49" s="426">
        <v>27</v>
      </c>
      <c r="B49" s="436" t="str">
        <f>VLOOKUP(A49,'пр.взв.'!B18:H103,2,FALSE)</f>
        <v>КОБЗЕВ Андрей Витальевич</v>
      </c>
      <c r="C49" s="436" t="str">
        <f>VLOOKUP(A49,'пр.взв.'!B18:H103,3,FALSE)</f>
        <v>19.08.1992, МС</v>
      </c>
      <c r="D49" s="436" t="str">
        <f>VLOOKUP(A49,'пр.взв.'!B18:H103,4,FALSE)</f>
        <v>ЦФО</v>
      </c>
      <c r="E49" s="96"/>
      <c r="F49" s="104"/>
      <c r="G49" s="171" t="s">
        <v>209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422"/>
      <c r="B50" s="175"/>
      <c r="C50" s="175"/>
      <c r="D50" s="175"/>
      <c r="E50" s="59">
        <v>27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422">
        <v>59</v>
      </c>
      <c r="B51" s="437" t="e">
        <f>VLOOKUP(A51,'пр.взв.'!B20:H105,2,FALSE)</f>
        <v>#N/A</v>
      </c>
      <c r="C51" s="437" t="e">
        <f>VLOOKUP(A51,'пр.взв.'!B20:H105,3,FALSE)</f>
        <v>#N/A</v>
      </c>
      <c r="D51" s="437" t="e">
        <f>VLOOKUP(A51,'пр.взв.'!B20:H105,4,FALSE)</f>
        <v>#N/A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423"/>
      <c r="B52" s="438"/>
      <c r="C52" s="438"/>
      <c r="D52" s="438"/>
      <c r="E52" s="104"/>
      <c r="F52" s="104"/>
      <c r="G52" s="104"/>
      <c r="H52" s="106"/>
      <c r="I52" s="101"/>
      <c r="J52" s="101"/>
      <c r="K52" s="59">
        <v>7</v>
      </c>
      <c r="L52" s="151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26">
        <v>7</v>
      </c>
      <c r="B53" s="436" t="str">
        <f>VLOOKUP(A53,'пр.взв.'!B6:H91,2,FALSE)</f>
        <v>МЕЖЛУМЯН Гайик Левонович</v>
      </c>
      <c r="C53" s="436" t="str">
        <f>VLOOKUP(A53,'пр.взв.'!B6:H91,3,FALSE)</f>
        <v>17.05.1990, МС</v>
      </c>
      <c r="D53" s="436" t="str">
        <f>VLOOKUP(A53,'пр.взв.'!B6:H91,4,FALSE)</f>
        <v>ЮФО</v>
      </c>
      <c r="E53" s="96"/>
      <c r="F53" s="96"/>
      <c r="G53" s="98"/>
      <c r="H53" s="98"/>
      <c r="I53" s="113"/>
      <c r="J53" s="122"/>
      <c r="K53" s="171" t="s">
        <v>209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422"/>
      <c r="B54" s="175"/>
      <c r="C54" s="175"/>
      <c r="D54" s="175"/>
      <c r="E54" s="59">
        <v>7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422">
        <v>39</v>
      </c>
      <c r="B55" s="428" t="str">
        <f>VLOOKUP(A55,'пр.взв.'!B24:H109,2,FALSE)</f>
        <v>СПИРИН Иван Михайлович</v>
      </c>
      <c r="C55" s="428">
        <f>VLOOKUP(A55,'пр.взв.'!B24:H109,3,FALSE)</f>
        <v>32979</v>
      </c>
      <c r="D55" s="428" t="str">
        <f>VLOOKUP(A55,'пр.взв.'!B24:H109,4,FALSE)</f>
        <v>ПФО</v>
      </c>
      <c r="E55" s="171" t="s">
        <v>211</v>
      </c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423"/>
      <c r="B56" s="175"/>
      <c r="C56" s="175"/>
      <c r="D56" s="175"/>
      <c r="E56" s="104"/>
      <c r="F56" s="83"/>
      <c r="G56" s="59">
        <v>7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26">
        <v>23</v>
      </c>
      <c r="B57" s="436" t="str">
        <f>VLOOKUP(A57,'пр.взв.'!B26:H111,2,FALSE)</f>
        <v>ЕЛИСЕЕВ Дмитрий Игоревич</v>
      </c>
      <c r="C57" s="436" t="str">
        <f>VLOOKUP(A57,'пр.взв.'!B26:H111,3,FALSE)</f>
        <v>01.01.1991, КМС</v>
      </c>
      <c r="D57" s="436" t="str">
        <f>VLOOKUP(A57,'пр.взв.'!B26:H111,4,FALSE)</f>
        <v>ЦФО</v>
      </c>
      <c r="E57" s="96"/>
      <c r="F57" s="104"/>
      <c r="G57" s="171" t="s">
        <v>209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422"/>
      <c r="B58" s="175"/>
      <c r="C58" s="175"/>
      <c r="D58" s="175"/>
      <c r="E58" s="59">
        <v>23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422">
        <v>55</v>
      </c>
      <c r="B59" s="437" t="e">
        <f>VLOOKUP(A59,'пр.взв.'!B28:H113,2,FALSE)</f>
        <v>#N/A</v>
      </c>
      <c r="C59" s="437" t="e">
        <f>VLOOKUP(A59,'пр.взв.'!B28:H113,3,FALSE)</f>
        <v>#N/A</v>
      </c>
      <c r="D59" s="437" t="e">
        <f>VLOOKUP(A59,'пр.взв.'!B28:H113,4,FALSE)</f>
        <v>#N/A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423"/>
      <c r="B60" s="438"/>
      <c r="C60" s="438"/>
      <c r="D60" s="438"/>
      <c r="E60" s="104"/>
      <c r="F60" s="104"/>
      <c r="G60" s="83"/>
      <c r="H60" s="112"/>
      <c r="I60" s="59">
        <v>7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26">
        <v>15</v>
      </c>
      <c r="B61" s="436" t="str">
        <f>VLOOKUP(A61,'пр.взв.'!B30:H115,2,FALSE)</f>
        <v>ЯВОРСКИЙ Павел Андреевич</v>
      </c>
      <c r="C61" s="436" t="str">
        <f>VLOOKUP(A61,'пр.взв.'!B30:H115,3,FALSE)</f>
        <v>17.01.1988, МС</v>
      </c>
      <c r="D61" s="436" t="str">
        <f>VLOOKUP(A61,'пр.взв.'!B30:H115,4,FALSE)</f>
        <v>СЗФО</v>
      </c>
      <c r="E61" s="96"/>
      <c r="F61" s="96"/>
      <c r="G61" s="104"/>
      <c r="H61" s="107"/>
      <c r="I61" s="109" t="s">
        <v>209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422"/>
      <c r="B62" s="175"/>
      <c r="C62" s="175"/>
      <c r="D62" s="175"/>
      <c r="E62" s="59">
        <v>15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422">
        <v>47</v>
      </c>
      <c r="B63" s="437" t="e">
        <f>VLOOKUP(A63,'пр.взв.'!B32:H117,2,FALSE)</f>
        <v>#N/A</v>
      </c>
      <c r="C63" s="437" t="e">
        <f>VLOOKUP(A63,'пр.взв.'!B32:H117,3,FALSE)</f>
        <v>#N/A</v>
      </c>
      <c r="D63" s="437" t="e">
        <f>VLOOKUP(A63,'пр.взв.'!B32:H117,4,FALSE)</f>
        <v>#N/A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  <c r="T63" s="92"/>
      <c r="U63" s="92"/>
    </row>
    <row r="64" spans="1:21" ht="12" customHeight="1" thickBot="1">
      <c r="A64" s="423"/>
      <c r="B64" s="438"/>
      <c r="C64" s="438"/>
      <c r="D64" s="438"/>
      <c r="E64" s="104"/>
      <c r="F64" s="83"/>
      <c r="G64" s="59">
        <v>31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  <c r="T64" s="92"/>
      <c r="U64" s="92"/>
    </row>
    <row r="65" spans="1:21" ht="12" customHeight="1" thickBot="1">
      <c r="A65" s="426">
        <v>31</v>
      </c>
      <c r="B65" s="436" t="str">
        <f>VLOOKUP(A65,'пр.взв.'!B34:H119,2,FALSE)</f>
        <v>БЕЛОУСОВ Михаил Евгеньевич</v>
      </c>
      <c r="C65" s="436" t="str">
        <f>VLOOKUP(A65,'пр.взв.'!B34:H119,3,FALSE)</f>
        <v>07.03.89, МС</v>
      </c>
      <c r="D65" s="436" t="str">
        <f>VLOOKUP(A65,'пр.взв.'!B34:H119,4,FALSE)</f>
        <v>ПФО</v>
      </c>
      <c r="E65" s="96"/>
      <c r="F65" s="104"/>
      <c r="G65" s="109" t="s">
        <v>209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  <c r="T65" s="92"/>
      <c r="U65" s="92"/>
    </row>
    <row r="66" spans="1:21" ht="12" customHeight="1">
      <c r="A66" s="422"/>
      <c r="B66" s="175"/>
      <c r="C66" s="175"/>
      <c r="D66" s="175"/>
      <c r="E66" s="59">
        <v>31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  <c r="T66" s="92"/>
      <c r="U66" s="92"/>
    </row>
    <row r="67" spans="1:21" ht="12" customHeight="1" thickBot="1">
      <c r="A67" s="422">
        <v>63</v>
      </c>
      <c r="B67" s="439" t="e">
        <f>VLOOKUP(A67,'пр.взв.'!B36:H121,2,FALSE)</f>
        <v>#N/A</v>
      </c>
      <c r="C67" s="439" t="e">
        <f>VLOOKUP(A67,'пр.взв.'!B36:H121,3,FALSE)</f>
        <v>#N/A</v>
      </c>
      <c r="D67" s="439" t="e">
        <f>VLOOKUP(A67,'пр.взв.'!B36:H121,4,FALSE)</f>
        <v>#N/A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  <c r="T67" s="92"/>
      <c r="U67" s="92"/>
    </row>
    <row r="68" spans="1:21" ht="12" customHeight="1" thickBot="1">
      <c r="A68" s="423"/>
      <c r="B68" s="440"/>
      <c r="C68" s="440"/>
      <c r="D68" s="440"/>
      <c r="E68" s="172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52"/>
      <c r="L69" s="152"/>
      <c r="M69" s="152"/>
      <c r="N69" s="154"/>
      <c r="O69" s="154"/>
      <c r="P69" s="154"/>
      <c r="Q69" s="152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8">
        <f>HYPERLINK('[1]реквизиты'!$A$22)</f>
      </c>
      <c r="I70" s="108"/>
      <c r="J70" s="108"/>
      <c r="K70" s="152"/>
      <c r="L70" s="152"/>
      <c r="M70" s="152"/>
      <c r="N70" s="152"/>
      <c r="O70" s="152"/>
      <c r="P70" s="152"/>
      <c r="Q70" s="152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59">
        <f>HYPERLINK('[1]реквизиты'!$G$23)</f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A24:A25"/>
    <mergeCell ref="B24:B25"/>
    <mergeCell ref="C24:C25"/>
    <mergeCell ref="A26:A27"/>
    <mergeCell ref="B26:B27"/>
    <mergeCell ref="C26:C27"/>
    <mergeCell ref="B30:B31"/>
    <mergeCell ref="C30:C31"/>
    <mergeCell ref="A32:A33"/>
    <mergeCell ref="D32:D33"/>
    <mergeCell ref="B32:B33"/>
    <mergeCell ref="C32:C33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B4:B5"/>
    <mergeCell ref="C4:C5"/>
    <mergeCell ref="A4:A5"/>
    <mergeCell ref="A8:A9"/>
    <mergeCell ref="B8:B9"/>
    <mergeCell ref="C8:C9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D16:D17"/>
    <mergeCell ref="D8:D9"/>
    <mergeCell ref="D10:D11"/>
    <mergeCell ref="D12:D13"/>
    <mergeCell ref="D14:D15"/>
    <mergeCell ref="N32:R33"/>
    <mergeCell ref="D28:D29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2015-02-18T13:26:02Z</cp:lastPrinted>
  <dcterms:created xsi:type="dcterms:W3CDTF">1996-10-08T23:32:33Z</dcterms:created>
  <dcterms:modified xsi:type="dcterms:W3CDTF">2015-02-18T13:26:10Z</dcterms:modified>
  <cp:category/>
  <cp:version/>
  <cp:contentType/>
  <cp:contentStatus/>
</cp:coreProperties>
</file>