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<sst xmlns="http://schemas.openxmlformats.org/spreadsheetml/2006/main" count="298" uniqueCount="106">
  <si>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</si>
  <si>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</si>
  <si>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</si>
  <si>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</si>
  <si>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</si>
  <si>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</si>
  <si>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</si>
  <si>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</si>
  <si>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</si>
  <si>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</si>
  <si>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</si>
  <si>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</si>
  <si>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</si>
  <si>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</si>
  <si>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</si>
  <si>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</si>
  <si>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</si>
  <si>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</si>
  <si>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</si>
  <si>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</si>
  <si>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</si>
  <si>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</si>
  <si>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</si>
  <si>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</si>
  <si>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</si>
  <si>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</si>
  <si>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</si>
  <si>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</si>
  <si>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</si>
  <si>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</si>
  <si>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</si>
  <si>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</si>
  <si>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</si>
  <si>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</si>
  <si>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</si>
  <si>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</si>
  <si>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</si>
  <si>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</si>
  <si>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</si>
  <si>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</si>
  <si>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</si>
  <si>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</si>
  <si>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</si>
  <si>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</si>
  <si>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</si>
  <si>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</si>
  <si>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</si>
  <si>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</si>
  <si>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</si>
  <si>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</si>
  <si>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</si>
  <si>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</si>
  <si>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</si>
  <si>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1999, 1р</t>
  </si>
  <si>
    <t>ЦФО,Владимирская</t>
  </si>
  <si>
    <t>М,Москва,С70</t>
  </si>
  <si>
    <t>ЦФО,Ярославская,Ярославль</t>
  </si>
  <si>
    <t>2000, 2р</t>
  </si>
  <si>
    <t>2000, 1р</t>
  </si>
  <si>
    <t>СП,Санкт-Петербург</t>
  </si>
  <si>
    <t>Зверев СА Савельев АВ</t>
  </si>
  <si>
    <t>Сейтаблаев АВ Юхарев СС</t>
  </si>
  <si>
    <t>Савкин АВ Соломатин Ав</t>
  </si>
  <si>
    <t>М,Москва, Юность Москвы</t>
  </si>
  <si>
    <t>Лукьянов НС</t>
  </si>
  <si>
    <t>ПФО,Чувашская,Чебоксары</t>
  </si>
  <si>
    <t>БАБАЯН Давид</t>
  </si>
  <si>
    <t>ФЕДОТОВ Станислав</t>
  </si>
  <si>
    <t>Уливанов ЛК</t>
  </si>
  <si>
    <t>ЛАРЮКОВ Антон</t>
  </si>
  <si>
    <t>1999, 2р</t>
  </si>
  <si>
    <t>КАРАТЕЕВ Кирилл</t>
  </si>
  <si>
    <t>Кабанов ДБ Богатырев ДВ</t>
  </si>
  <si>
    <t>БЕЛЯЕВ Борис</t>
  </si>
  <si>
    <t>КАЙТМАЗОВ Лазарь</t>
  </si>
  <si>
    <t>Лебедев АА Огиенко ДС</t>
  </si>
  <si>
    <t>НОВИК Михаил</t>
  </si>
  <si>
    <t>Колженков АС БобылевАБ</t>
  </si>
  <si>
    <t>ХАМИЛОВ Никита</t>
  </si>
  <si>
    <t>Сапожников СВ</t>
  </si>
  <si>
    <t>БОНДАРЬ Кирилл</t>
  </si>
  <si>
    <t>МАЗОХИН Максим</t>
  </si>
  <si>
    <t>ЦФО,Костромская</t>
  </si>
  <si>
    <t>Восканян</t>
  </si>
  <si>
    <t>КИСИЛЕВ Даниил</t>
  </si>
  <si>
    <t>МУДРОВ Данила</t>
  </si>
  <si>
    <t>М,Москва,СШ 58</t>
  </si>
  <si>
    <t>Стахеев ОИ</t>
  </si>
  <si>
    <t>ДЖАФАРОВ Вадим</t>
  </si>
  <si>
    <t>Богомолов ВА Мартынов ИВ</t>
  </si>
  <si>
    <t>САМСОНОВ Егор</t>
  </si>
  <si>
    <t>НАЗМУТДИНОВ Артем</t>
  </si>
  <si>
    <t>Стахеев ИР</t>
  </si>
  <si>
    <t>В.к. св 84 кг.</t>
  </si>
  <si>
    <t>св</t>
  </si>
  <si>
    <t>свободен</t>
  </si>
  <si>
    <t>х</t>
  </si>
  <si>
    <t xml:space="preserve"> КРУГ 5</t>
  </si>
  <si>
    <t>п\ф</t>
  </si>
  <si>
    <t>ф</t>
  </si>
  <si>
    <t xml:space="preserve"> КРУГ 6</t>
  </si>
  <si>
    <t>В</t>
  </si>
  <si>
    <t>СВ 84 КГ</t>
  </si>
  <si>
    <t>12-14</t>
  </si>
  <si>
    <t>9-10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</si>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</sst>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8" fillId="2" borderId="5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2" borderId="10" xfId="15" applyFont="1" applyFill="1" applyBorder="1" applyAlignment="1">
      <alignment horizontal="center" vertical="center"/>
    </xf>
    <xf numFmtId="0" fontId="28" fillId="2" borderId="11" xfId="15" applyFont="1" applyFill="1" applyBorder="1" applyAlignment="1">
      <alignment horizontal="center" vertical="center"/>
    </xf>
    <xf numFmtId="49" fontId="22" fillId="3" borderId="12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49" fontId="22" fillId="3" borderId="15" xfId="0" applyNumberFormat="1" applyFont="1" applyFill="1" applyBorder="1" applyAlignment="1">
      <alignment horizontal="center" vertical="center"/>
    </xf>
    <xf numFmtId="49" fontId="22" fillId="3" borderId="16" xfId="0" applyNumberFormat="1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49" fontId="22" fillId="3" borderId="17" xfId="0" applyNumberFormat="1" applyFont="1" applyFill="1" applyBorder="1" applyAlignment="1">
      <alignment horizontal="center" vertical="center"/>
    </xf>
    <xf numFmtId="49" fontId="22" fillId="3" borderId="18" xfId="0" applyNumberFormat="1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5" fillId="6" borderId="10" xfId="15" applyFont="1" applyFill="1" applyBorder="1" applyAlignment="1" applyProtection="1">
      <alignment horizontal="center" vertical="center" wrapText="1"/>
      <protection/>
    </xf>
    <xf numFmtId="0" fontId="25" fillId="6" borderId="11" xfId="15" applyFont="1" applyFill="1" applyBorder="1" applyAlignment="1" applyProtection="1">
      <alignment horizontal="center" vertical="center" wrapText="1"/>
      <protection/>
    </xf>
    <xf numFmtId="0" fontId="25" fillId="6" borderId="5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1" fillId="3" borderId="45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left" vertical="center" wrapText="1"/>
    </xf>
    <xf numFmtId="0" fontId="22" fillId="3" borderId="50" xfId="0" applyFont="1" applyFill="1" applyBorder="1" applyAlignment="1">
      <alignment horizontal="left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4" xfId="15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0" fontId="5" fillId="0" borderId="10" xfId="15" applyNumberFormat="1" applyFont="1" applyFill="1" applyBorder="1" applyAlignment="1" applyProtection="1">
      <alignment horizontal="center" vertical="center" wrapText="1"/>
      <protection/>
    </xf>
    <xf numFmtId="0" fontId="20" fillId="0" borderId="11" xfId="15" applyNumberFormat="1" applyFont="1" applyFill="1" applyBorder="1" applyAlignment="1" applyProtection="1">
      <alignment horizontal="center" vertical="center" wrapText="1"/>
      <protection/>
    </xf>
    <xf numFmtId="0" fontId="20" fillId="0" borderId="5" xfId="15" applyNumberFormat="1" applyFont="1" applyFill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58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31" fillId="3" borderId="25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textRotation="90" wrapText="1"/>
    </xf>
    <xf numFmtId="0" fontId="23" fillId="5" borderId="5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66" xfId="0" applyFont="1" applyFill="1" applyBorder="1" applyAlignment="1">
      <alignment horizontal="left" vertical="center" wrapText="1"/>
    </xf>
    <xf numFmtId="0" fontId="14" fillId="3" borderId="68" xfId="0" applyFont="1" applyFill="1" applyBorder="1" applyAlignment="1">
      <alignment horizontal="center" vertical="center" wrapText="1"/>
    </xf>
    <xf numFmtId="0" fontId="22" fillId="3" borderId="69" xfId="0" applyFont="1" applyFill="1" applyBorder="1" applyAlignment="1">
      <alignment horizontal="left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 wrapText="1"/>
    </xf>
    <xf numFmtId="0" fontId="22" fillId="3" borderId="71" xfId="0" applyFont="1" applyFill="1" applyBorder="1" applyAlignment="1">
      <alignment horizontal="left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5" xfId="15" applyNumberFormat="1" applyFont="1" applyFill="1" applyBorder="1" applyAlignment="1" applyProtection="1">
      <alignment horizontal="center" vertical="center" wrapText="1"/>
      <protection/>
    </xf>
    <xf numFmtId="0" fontId="9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9" fontId="31" fillId="3" borderId="55" xfId="0" applyNumberFormat="1" applyFont="1" applyFill="1" applyBorder="1" applyAlignment="1">
      <alignment horizontal="center" vertical="center"/>
    </xf>
    <xf numFmtId="49" fontId="31" fillId="3" borderId="52" xfId="0" applyNumberFormat="1" applyFont="1" applyFill="1" applyBorder="1" applyAlignment="1">
      <alignment horizontal="center" vertical="center"/>
    </xf>
    <xf numFmtId="49" fontId="31" fillId="3" borderId="51" xfId="0" applyNumberFormat="1" applyFont="1" applyFill="1" applyBorder="1" applyAlignment="1">
      <alignment horizontal="center" vertical="center"/>
    </xf>
    <xf numFmtId="49" fontId="31" fillId="3" borderId="58" xfId="0" applyNumberFormat="1" applyFont="1" applyFill="1" applyBorder="1" applyAlignment="1">
      <alignment horizontal="center" vertical="center"/>
    </xf>
    <xf numFmtId="49" fontId="31" fillId="3" borderId="64" xfId="0" applyNumberFormat="1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6">
      <selection activeCell="A1" sqref="A1:H2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HYPERLINK('[2]реквизиты'!$A$2)</f>
        <v>Наименование соревнования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HYPERLINK('[2]реквизиты'!$A$3)</f>
        <v>дата и место проведения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69" t="s">
        <v>47</v>
      </c>
      <c r="B3" s="69"/>
      <c r="C3" s="69"/>
      <c r="D3" s="69"/>
      <c r="E3" s="69"/>
      <c r="F3" s="69"/>
      <c r="G3" s="69"/>
      <c r="H3" s="69"/>
    </row>
    <row r="4" spans="2:8" ht="18.75" thickBot="1">
      <c r="B4" s="55"/>
      <c r="C4" s="56"/>
      <c r="D4" s="70" t="str">
        <f>HYPERLINK('[3]пр.взв.'!F3)</f>
        <v>в.к.   кг</v>
      </c>
      <c r="E4" s="71"/>
      <c r="F4" s="63"/>
      <c r="G4" s="56"/>
      <c r="H4" s="56" t="s">
        <v>102</v>
      </c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9" t="s">
        <v>48</v>
      </c>
      <c r="B6" s="92" t="str">
        <f>VLOOKUP(J6,'пр.взв'!B7:G36,2,FALSE)</f>
        <v>БАБАЯН Давид</v>
      </c>
      <c r="C6" s="92"/>
      <c r="D6" s="92"/>
      <c r="E6" s="92"/>
      <c r="F6" s="92"/>
      <c r="G6" s="92"/>
      <c r="H6" s="85" t="str">
        <f>VLOOKUP(J6,'пр.взв'!B7:G36,2,FALSE)</f>
        <v>БАБАЯН Давид</v>
      </c>
      <c r="I6" s="56"/>
      <c r="J6" s="57">
        <v>1</v>
      </c>
    </row>
    <row r="7" spans="1:10" ht="18">
      <c r="A7" s="100"/>
      <c r="B7" s="93"/>
      <c r="C7" s="93"/>
      <c r="D7" s="93"/>
      <c r="E7" s="93"/>
      <c r="F7" s="93"/>
      <c r="G7" s="93"/>
      <c r="H7" s="94"/>
      <c r="I7" s="56"/>
      <c r="J7" s="57"/>
    </row>
    <row r="8" spans="1:10" ht="18">
      <c r="A8" s="100"/>
      <c r="B8" s="95" t="str">
        <f>VLOOKUP(J6,'пр.взв'!B7:G36,2,FALSE)</f>
        <v>БАБАЯН Давид</v>
      </c>
      <c r="C8" s="95"/>
      <c r="D8" s="95"/>
      <c r="E8" s="95"/>
      <c r="F8" s="95"/>
      <c r="G8" s="95"/>
      <c r="H8" s="94"/>
      <c r="I8" s="56"/>
      <c r="J8" s="57"/>
    </row>
    <row r="9" spans="1:10" ht="18.75" thickBot="1">
      <c r="A9" s="101"/>
      <c r="B9" s="87"/>
      <c r="C9" s="87"/>
      <c r="D9" s="87"/>
      <c r="E9" s="87"/>
      <c r="F9" s="87"/>
      <c r="G9" s="87"/>
      <c r="H9" s="88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96" t="s">
        <v>49</v>
      </c>
      <c r="B11" s="92" t="str">
        <f>VLOOKUP(J11,'пр.взв'!B2:G41,2,FALSE)</f>
        <v>НОВИК Михаил</v>
      </c>
      <c r="C11" s="92"/>
      <c r="D11" s="92"/>
      <c r="E11" s="92"/>
      <c r="F11" s="92"/>
      <c r="G11" s="92"/>
      <c r="H11" s="85" t="str">
        <f>VLOOKUP(J11,'пр.взв'!B2:G41,2,FALSE)</f>
        <v>НОВИК Михаил</v>
      </c>
      <c r="I11" s="56"/>
      <c r="J11" s="57">
        <v>7</v>
      </c>
    </row>
    <row r="12" spans="1:10" ht="18" customHeight="1">
      <c r="A12" s="97"/>
      <c r="B12" s="93"/>
      <c r="C12" s="93"/>
      <c r="D12" s="93"/>
      <c r="E12" s="93"/>
      <c r="F12" s="93"/>
      <c r="G12" s="93"/>
      <c r="H12" s="94"/>
      <c r="I12" s="56"/>
      <c r="J12" s="57">
        <v>7</v>
      </c>
    </row>
    <row r="13" spans="1:10" ht="18">
      <c r="A13" s="97"/>
      <c r="B13" s="95" t="str">
        <f>VLOOKUP(J11,'пр.взв'!B2:G41,2,FALSE)</f>
        <v>НОВИК Михаил</v>
      </c>
      <c r="C13" s="95"/>
      <c r="D13" s="95"/>
      <c r="E13" s="95"/>
      <c r="F13" s="95"/>
      <c r="G13" s="95"/>
      <c r="H13" s="94"/>
      <c r="I13" s="56"/>
      <c r="J13" s="57"/>
    </row>
    <row r="14" spans="1:10" ht="18.75" thickBot="1">
      <c r="A14" s="98"/>
      <c r="B14" s="87"/>
      <c r="C14" s="87"/>
      <c r="D14" s="87"/>
      <c r="E14" s="87"/>
      <c r="F14" s="87"/>
      <c r="G14" s="87"/>
      <c r="H14" s="88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89" t="s">
        <v>50</v>
      </c>
      <c r="B16" s="92" t="str">
        <f>VLOOKUP(J16,'пр.взв'!B1:G46,2,FALSE)</f>
        <v>ДЖАФАРОВ Вадим</v>
      </c>
      <c r="C16" s="92"/>
      <c r="D16" s="92"/>
      <c r="E16" s="92"/>
      <c r="F16" s="92"/>
      <c r="G16" s="92"/>
      <c r="H16" s="85" t="str">
        <f>VLOOKUP(J16,'пр.взв'!B1:G46,2,FALSE)</f>
        <v>ДЖАФАРОВ Вадим</v>
      </c>
      <c r="I16" s="56"/>
      <c r="J16" s="57">
        <v>13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94"/>
      <c r="I17" s="56"/>
      <c r="J17" s="57"/>
    </row>
    <row r="18" spans="1:10" ht="18">
      <c r="A18" s="90"/>
      <c r="B18" s="95" t="str">
        <f>VLOOKUP(J16,'пр.взв'!B1:G46,2,FALSE)</f>
        <v>ДЖАФАРОВ Вадим</v>
      </c>
      <c r="C18" s="95"/>
      <c r="D18" s="95"/>
      <c r="E18" s="95"/>
      <c r="F18" s="95"/>
      <c r="G18" s="95"/>
      <c r="H18" s="94"/>
      <c r="I18" s="56"/>
      <c r="J18" s="57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89" t="s">
        <v>50</v>
      </c>
      <c r="B21" s="92" t="str">
        <f>VLOOKUP(J21,'пр.взв'!B2:G51,2,FALSE)</f>
        <v>САМСОНОВ Егор</v>
      </c>
      <c r="C21" s="92"/>
      <c r="D21" s="92"/>
      <c r="E21" s="92"/>
      <c r="F21" s="92"/>
      <c r="G21" s="92"/>
      <c r="H21" s="85" t="str">
        <f>VLOOKUP(J21,'пр.взв'!B2:G51,2,FALSE)</f>
        <v>САМСОНОВ Егор</v>
      </c>
      <c r="I21" s="56"/>
      <c r="J21" s="57">
        <v>14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94"/>
      <c r="I22" s="56"/>
      <c r="J22" s="57"/>
    </row>
    <row r="23" spans="1:9" ht="18">
      <c r="A23" s="90"/>
      <c r="B23" s="95" t="str">
        <f>VLOOKUP(J21,'пр.взв'!B2:G51,2,FALSE)</f>
        <v>САМСОНОВ Егор</v>
      </c>
      <c r="C23" s="95"/>
      <c r="D23" s="95"/>
      <c r="E23" s="95"/>
      <c r="F23" s="95"/>
      <c r="G23" s="95"/>
      <c r="H23" s="94"/>
      <c r="I23" s="56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51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83" t="e">
        <f>VLOOKUP(J28,'пр.взв'!B7:G66,6,FALSE)</f>
        <v>#N/A</v>
      </c>
      <c r="B28" s="84"/>
      <c r="C28" s="84"/>
      <c r="D28" s="84"/>
      <c r="E28" s="84"/>
      <c r="F28" s="84"/>
      <c r="G28" s="84"/>
      <c r="H28" s="85"/>
      <c r="J28">
        <v>0</v>
      </c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56" t="s">
        <v>52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64" t="s">
        <v>23</v>
      </c>
      <c r="C1" s="64"/>
      <c r="D1" s="64"/>
      <c r="E1" s="64"/>
      <c r="F1" s="64"/>
      <c r="G1" s="64"/>
      <c r="H1" s="64"/>
      <c r="I1" s="64"/>
      <c r="K1" s="134" t="s">
        <v>23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13"/>
      <c r="B2" s="15"/>
      <c r="C2" s="15" t="s">
        <v>97</v>
      </c>
      <c r="D2" s="15"/>
      <c r="E2" s="15"/>
      <c r="F2" s="35" t="str">
        <f>HYPERLINK('пр.взв'!D4)</f>
        <v>В.к. св 84 кг.</v>
      </c>
      <c r="G2" s="15"/>
      <c r="H2" s="15"/>
      <c r="I2" s="15"/>
      <c r="K2" s="2"/>
      <c r="L2" s="2" t="s">
        <v>100</v>
      </c>
      <c r="M2" s="2"/>
      <c r="N2" s="2"/>
      <c r="O2" s="35" t="str">
        <f>HYPERLINK('пр.взв'!D4)</f>
        <v>В.к. св 84 кг.</v>
      </c>
      <c r="P2" s="2"/>
      <c r="Q2" s="2"/>
      <c r="R2" s="2"/>
    </row>
    <row r="3" spans="1:18" ht="12.75">
      <c r="A3" s="128"/>
      <c r="B3" s="65" t="s">
        <v>5</v>
      </c>
      <c r="C3" s="67" t="s">
        <v>2</v>
      </c>
      <c r="D3" s="107" t="s">
        <v>24</v>
      </c>
      <c r="E3" s="67" t="s">
        <v>25</v>
      </c>
      <c r="F3" s="67" t="s">
        <v>26</v>
      </c>
      <c r="G3" s="107" t="s">
        <v>27</v>
      </c>
      <c r="H3" s="67" t="s">
        <v>28</v>
      </c>
      <c r="I3" s="109" t="s">
        <v>29</v>
      </c>
      <c r="K3" s="135" t="s">
        <v>5</v>
      </c>
      <c r="L3" s="137" t="s">
        <v>2</v>
      </c>
      <c r="M3" s="139" t="s">
        <v>24</v>
      </c>
      <c r="N3" s="137" t="s">
        <v>25</v>
      </c>
      <c r="O3" s="137" t="s">
        <v>26</v>
      </c>
      <c r="P3" s="139" t="s">
        <v>27</v>
      </c>
      <c r="Q3" s="137" t="s">
        <v>28</v>
      </c>
      <c r="R3" s="141" t="s">
        <v>29</v>
      </c>
    </row>
    <row r="4" spans="1:18" ht="13.5" thickBot="1">
      <c r="A4" s="128"/>
      <c r="B4" s="66"/>
      <c r="C4" s="106"/>
      <c r="D4" s="108"/>
      <c r="E4" s="106"/>
      <c r="F4" s="106"/>
      <c r="G4" s="108"/>
      <c r="H4" s="106"/>
      <c r="I4" s="110"/>
      <c r="K4" s="136"/>
      <c r="L4" s="138"/>
      <c r="M4" s="140"/>
      <c r="N4" s="138"/>
      <c r="O4" s="138"/>
      <c r="P4" s="140"/>
      <c r="Q4" s="138"/>
      <c r="R4" s="142"/>
    </row>
    <row r="5" spans="1:18" ht="12.75">
      <c r="A5" s="128"/>
      <c r="B5" s="111">
        <v>1</v>
      </c>
      <c r="C5" s="113" t="str">
        <f>VLOOKUP(B5,'пр.взв'!B7:E36,2,FALSE)</f>
        <v>БАБАЯН Давид</v>
      </c>
      <c r="D5" s="115" t="str">
        <f>VLOOKUP(B5,'пр.взв'!B7:F36,3,FALSE)</f>
        <v>2000, 1р</v>
      </c>
      <c r="E5" s="115" t="str">
        <f>VLOOKUP(B5,'пр.взв'!B5:G36,4,FALSE)</f>
        <v>М,Москва,С70</v>
      </c>
      <c r="F5" s="117"/>
      <c r="G5" s="117"/>
      <c r="H5" s="119"/>
      <c r="I5" s="121"/>
      <c r="K5" s="111">
        <v>9</v>
      </c>
      <c r="L5" s="113" t="str">
        <f>VLOOKUP(K5,'пр.взв'!B7:E36,2,FALSE)</f>
        <v>БОНДАРЬ Кирилл</v>
      </c>
      <c r="M5" s="113" t="str">
        <f>VLOOKUP(K5,'пр.взв'!B7:G36,3,FALSE)</f>
        <v>2000, 2р</v>
      </c>
      <c r="N5" s="113" t="str">
        <f>VLOOKUP(K5,'пр.взв'!B7:G36,4,FALSE)</f>
        <v>М,Москва,С70</v>
      </c>
      <c r="O5" s="117"/>
      <c r="P5" s="117"/>
      <c r="Q5" s="119"/>
      <c r="R5" s="121"/>
    </row>
    <row r="6" spans="1:18" ht="12.75">
      <c r="A6" s="128"/>
      <c r="B6" s="112"/>
      <c r="C6" s="114"/>
      <c r="D6" s="116"/>
      <c r="E6" s="116"/>
      <c r="F6" s="118"/>
      <c r="G6" s="118"/>
      <c r="H6" s="120"/>
      <c r="I6" s="122"/>
      <c r="K6" s="112"/>
      <c r="L6" s="114"/>
      <c r="M6" s="114"/>
      <c r="N6" s="114"/>
      <c r="O6" s="118"/>
      <c r="P6" s="118"/>
      <c r="Q6" s="120"/>
      <c r="R6" s="122"/>
    </row>
    <row r="7" spans="1:18" ht="12.75">
      <c r="A7" s="128"/>
      <c r="B7" s="112">
        <v>7</v>
      </c>
      <c r="C7" s="125" t="str">
        <f>VLOOKUP(B7,'пр.взв'!B7:G36,2,FALSE)</f>
        <v>НОВИК Михаил</v>
      </c>
      <c r="D7" s="116" t="str">
        <f>VLOOKUP(B7,'пр.взв'!B7:G36,3,FALSE)</f>
        <v>1999, 1р</v>
      </c>
      <c r="E7" s="116" t="str">
        <f>VLOOKUP(B7,'пр.взв'!B7:G36,4,FALSE)</f>
        <v>М,Москва,С70</v>
      </c>
      <c r="F7" s="118"/>
      <c r="G7" s="118"/>
      <c r="H7" s="120"/>
      <c r="I7" s="122"/>
      <c r="K7" s="112">
        <v>14</v>
      </c>
      <c r="L7" s="125" t="str">
        <f>VLOOKUP(K7,'пр.взв'!B7:E36,2,FALSE)</f>
        <v>САМСОНОВ Егор</v>
      </c>
      <c r="M7" s="125" t="str">
        <f>VLOOKUP(K7,'пр.взв'!B7:G38,3,FALSE)</f>
        <v>2000, 1р</v>
      </c>
      <c r="N7" s="125" t="str">
        <f>VLOOKUP(K7,'пр.взв'!B7:G38,4,FALSE)</f>
        <v>М,Москва,С70</v>
      </c>
      <c r="O7" s="118"/>
      <c r="P7" s="118"/>
      <c r="Q7" s="120"/>
      <c r="R7" s="122"/>
    </row>
    <row r="8" spans="1:18" ht="13.5" thickBot="1">
      <c r="A8" s="128"/>
      <c r="B8" s="124"/>
      <c r="C8" s="126"/>
      <c r="D8" s="127"/>
      <c r="E8" s="127"/>
      <c r="F8" s="129"/>
      <c r="G8" s="129"/>
      <c r="H8" s="130"/>
      <c r="I8" s="123"/>
      <c r="K8" s="124"/>
      <c r="L8" s="114"/>
      <c r="M8" s="114"/>
      <c r="N8" s="114"/>
      <c r="O8" s="129"/>
      <c r="P8" s="129"/>
      <c r="Q8" s="130"/>
      <c r="R8" s="123"/>
    </row>
    <row r="9" spans="1:18" ht="12.75">
      <c r="A9" s="128"/>
      <c r="B9" s="111">
        <v>13</v>
      </c>
      <c r="C9" s="113" t="str">
        <f>VLOOKUP(B9,'пр.взв'!B7:E826,2,FALSE)</f>
        <v>ДЖАФАРОВ Вадим</v>
      </c>
      <c r="D9" s="115" t="str">
        <f>VLOOKUP(B9,'пр.взв'!B7:F39,3,FALSE)</f>
        <v>2000, 1р</v>
      </c>
      <c r="E9" s="115" t="str">
        <f>VLOOKUP(B9,'пр.взв'!B7:G39,4,FALSE)</f>
        <v>М,Москва,С70</v>
      </c>
      <c r="F9" s="117"/>
      <c r="G9" s="117"/>
      <c r="H9" s="119"/>
      <c r="I9" s="121"/>
      <c r="K9" s="111">
        <v>13</v>
      </c>
      <c r="L9" s="113" t="str">
        <f>VLOOKUP(K9,'пр.взв'!B7:E36,2,FALSE)</f>
        <v>ДЖАФАРОВ Вадим</v>
      </c>
      <c r="M9" s="113" t="str">
        <f>VLOOKUP(K9,'пр.взв'!B7:G40,3,FALSE)</f>
        <v>2000, 1р</v>
      </c>
      <c r="N9" s="113" t="str">
        <f>VLOOKUP(K9,'пр.взв'!B7:G40,4,FALSE)</f>
        <v>М,Москва,С70</v>
      </c>
      <c r="O9" s="117" t="s">
        <v>95</v>
      </c>
      <c r="P9" s="117"/>
      <c r="Q9" s="119"/>
      <c r="R9" s="121"/>
    </row>
    <row r="10" spans="1:18" ht="12.75">
      <c r="A10" s="128"/>
      <c r="B10" s="112"/>
      <c r="C10" s="114"/>
      <c r="D10" s="116"/>
      <c r="E10" s="116"/>
      <c r="F10" s="118"/>
      <c r="G10" s="118"/>
      <c r="H10" s="120"/>
      <c r="I10" s="122"/>
      <c r="K10" s="112"/>
      <c r="L10" s="114"/>
      <c r="M10" s="114"/>
      <c r="N10" s="114"/>
      <c r="O10" s="118"/>
      <c r="P10" s="118"/>
      <c r="Q10" s="120"/>
      <c r="R10" s="122"/>
    </row>
    <row r="11" spans="1:18" ht="12.75">
      <c r="A11" s="128"/>
      <c r="B11" s="112">
        <v>14</v>
      </c>
      <c r="C11" s="125" t="str">
        <f>VLOOKUP(B11,'пр.взв'!B7:E36,2,FALSE)</f>
        <v>САМСОНОВ Егор</v>
      </c>
      <c r="D11" s="116" t="str">
        <f>VLOOKUP(B11,'пр.взв'!B7:G40,3,FALSE)</f>
        <v>2000, 1р</v>
      </c>
      <c r="E11" s="116" t="str">
        <f>VLOOKUP(B11,'пр.взв'!B7:G40,4,FALSE)</f>
        <v>М,Москва,С70</v>
      </c>
      <c r="F11" s="118"/>
      <c r="G11" s="118"/>
      <c r="H11" s="120"/>
      <c r="I11" s="122"/>
      <c r="K11" s="112"/>
      <c r="L11" s="125" t="e">
        <f>VLOOKUP(K11,'пр.взв'!B7:E36,2,FALSE)</f>
        <v>#N/A</v>
      </c>
      <c r="M11" s="125" t="e">
        <f>VLOOKUP(K11,'пр.взв'!B7:G42,3,FALSE)</f>
        <v>#N/A</v>
      </c>
      <c r="N11" s="125" t="e">
        <f>VLOOKUP(K11,'пр.взв'!B7:G42,4,FALSE)</f>
        <v>#N/A</v>
      </c>
      <c r="O11" s="118"/>
      <c r="P11" s="118"/>
      <c r="Q11" s="120"/>
      <c r="R11" s="122"/>
    </row>
    <row r="12" spans="1:18" ht="13.5" thickBot="1">
      <c r="A12" s="128"/>
      <c r="B12" s="124"/>
      <c r="C12" s="126"/>
      <c r="D12" s="127"/>
      <c r="E12" s="127"/>
      <c r="F12" s="129"/>
      <c r="G12" s="129"/>
      <c r="H12" s="130"/>
      <c r="I12" s="123"/>
      <c r="K12" s="124"/>
      <c r="L12" s="114"/>
      <c r="M12" s="114"/>
      <c r="N12" s="114"/>
      <c r="O12" s="129"/>
      <c r="P12" s="129"/>
      <c r="Q12" s="130"/>
      <c r="R12" s="123"/>
    </row>
    <row r="13" spans="1:18" ht="12.75">
      <c r="A13" s="128"/>
      <c r="B13" s="111">
        <v>9</v>
      </c>
      <c r="C13" s="113" t="str">
        <f>VLOOKUP(B13,'пр.взв'!B7:E36,2,FALSE)</f>
        <v>БОНДАРЬ Кирилл</v>
      </c>
      <c r="D13" s="115" t="str">
        <f>VLOOKUP(B13,'пр.взв'!B5:F43,3,FALSE)</f>
        <v>2000, 2р</v>
      </c>
      <c r="E13" s="115" t="str">
        <f>VLOOKUP(B13,'пр.взв'!B3:G43,4,FALSE)</f>
        <v>М,Москва,С70</v>
      </c>
      <c r="F13" s="117" t="s">
        <v>95</v>
      </c>
      <c r="G13" s="117"/>
      <c r="H13" s="119"/>
      <c r="I13" s="121"/>
      <c r="K13" s="111"/>
      <c r="L13" s="113" t="e">
        <f>VLOOKUP(K13,'пр.взв'!B7:E36,2,FALSE)</f>
        <v>#N/A</v>
      </c>
      <c r="M13" s="113" t="e">
        <f>VLOOKUP(K13,'пр.взв'!B5:G44,3,FALSE)</f>
        <v>#N/A</v>
      </c>
      <c r="N13" s="113" t="e">
        <f>VLOOKUP(K13,'пр.взв'!B5:G44,4,FALSE)</f>
        <v>#N/A</v>
      </c>
      <c r="O13" s="117"/>
      <c r="P13" s="117"/>
      <c r="Q13" s="119"/>
      <c r="R13" s="121"/>
    </row>
    <row r="14" spans="1:18" ht="12.75">
      <c r="A14" s="128"/>
      <c r="B14" s="112"/>
      <c r="C14" s="114"/>
      <c r="D14" s="116"/>
      <c r="E14" s="116"/>
      <c r="F14" s="118"/>
      <c r="G14" s="118"/>
      <c r="H14" s="120"/>
      <c r="I14" s="122"/>
      <c r="K14" s="112"/>
      <c r="L14" s="114"/>
      <c r="M14" s="114"/>
      <c r="N14" s="114"/>
      <c r="O14" s="118"/>
      <c r="P14" s="118"/>
      <c r="Q14" s="120"/>
      <c r="R14" s="122"/>
    </row>
    <row r="15" spans="1:18" ht="12.75">
      <c r="A15" s="128"/>
      <c r="B15" s="112"/>
      <c r="C15" s="125" t="e">
        <f>VLOOKUP(B15,'пр.взв'!B7:E36,2,FALSE)</f>
        <v>#N/A</v>
      </c>
      <c r="D15" s="116" t="e">
        <f>VLOOKUP(B15,'пр.взв'!B5:G44,3,FALSE)</f>
        <v>#N/A</v>
      </c>
      <c r="E15" s="116" t="e">
        <f>VLOOKUP(B15,'пр.взв'!B5:G44,4,FALSE)</f>
        <v>#N/A</v>
      </c>
      <c r="F15" s="118"/>
      <c r="G15" s="118"/>
      <c r="H15" s="120"/>
      <c r="I15" s="122"/>
      <c r="K15" s="112"/>
      <c r="L15" s="125" t="e">
        <f>VLOOKUP(K15,'пр.взв'!B7:E36,2,FALSE)</f>
        <v>#N/A</v>
      </c>
      <c r="M15" s="125" t="e">
        <f>VLOOKUP(K15,'пр.взв'!B5:G46,3,FALSE)</f>
        <v>#N/A</v>
      </c>
      <c r="N15" s="125" t="e">
        <f>VLOOKUP(K15,'пр.взв'!B5:G46,4,FALSE)</f>
        <v>#N/A</v>
      </c>
      <c r="O15" s="118"/>
      <c r="P15" s="118"/>
      <c r="Q15" s="120"/>
      <c r="R15" s="122"/>
    </row>
    <row r="16" spans="1:18" ht="13.5" thickBot="1">
      <c r="A16" s="128"/>
      <c r="B16" s="124"/>
      <c r="C16" s="126"/>
      <c r="D16" s="127"/>
      <c r="E16" s="127"/>
      <c r="F16" s="129"/>
      <c r="G16" s="129"/>
      <c r="H16" s="130"/>
      <c r="I16" s="123"/>
      <c r="K16" s="124"/>
      <c r="L16" s="114"/>
      <c r="M16" s="114"/>
      <c r="N16" s="114"/>
      <c r="O16" s="129"/>
      <c r="P16" s="129"/>
      <c r="Q16" s="130"/>
      <c r="R16" s="123"/>
    </row>
    <row r="17" spans="1:18" ht="12.75">
      <c r="A17" s="128"/>
      <c r="B17" s="111"/>
      <c r="C17" s="113" t="e">
        <f>VLOOKUP(B17,'пр.взв'!B7:E36,2,FALSE)</f>
        <v>#N/A</v>
      </c>
      <c r="D17" s="115" t="e">
        <f>VLOOKUP(B17,'пр.взв'!B7:F47,3,FALSE)</f>
        <v>#N/A</v>
      </c>
      <c r="E17" s="115" t="e">
        <f>VLOOKUP(B17,'пр.взв'!B7:G47,4,FALSE)</f>
        <v>#N/A</v>
      </c>
      <c r="F17" s="117"/>
      <c r="G17" s="117"/>
      <c r="H17" s="119"/>
      <c r="I17" s="121"/>
      <c r="K17" s="111">
        <v>14</v>
      </c>
      <c r="L17" s="113" t="str">
        <f>VLOOKUP(K17,'пр.взв'!B7:E36,2,FALSE)</f>
        <v>САМСОНОВ Егор</v>
      </c>
      <c r="M17" s="113" t="str">
        <f>VLOOKUP(K17,'пр.взв'!B7:G48,3,FALSE)</f>
        <v>2000, 1р</v>
      </c>
      <c r="N17" s="113" t="str">
        <f>VLOOKUP(K17,'пр.взв'!B7:G48,4,FALSE)</f>
        <v>М,Москва,С70</v>
      </c>
      <c r="O17" s="117" t="s">
        <v>95</v>
      </c>
      <c r="P17" s="117"/>
      <c r="Q17" s="119"/>
      <c r="R17" s="121"/>
    </row>
    <row r="18" spans="1:18" ht="12.75">
      <c r="A18" s="128"/>
      <c r="B18" s="112"/>
      <c r="C18" s="114"/>
      <c r="D18" s="116"/>
      <c r="E18" s="116"/>
      <c r="F18" s="118"/>
      <c r="G18" s="118"/>
      <c r="H18" s="120"/>
      <c r="I18" s="122"/>
      <c r="K18" s="112"/>
      <c r="L18" s="114"/>
      <c r="M18" s="114"/>
      <c r="N18" s="114"/>
      <c r="O18" s="118"/>
      <c r="P18" s="118"/>
      <c r="Q18" s="120"/>
      <c r="R18" s="122"/>
    </row>
    <row r="19" spans="1:18" ht="12.75">
      <c r="A19" s="128"/>
      <c r="B19" s="112"/>
      <c r="C19" s="125" t="e">
        <f>VLOOKUP(B19,'пр.взв'!B7:E36,2,FALSE)</f>
        <v>#N/A</v>
      </c>
      <c r="D19" s="116" t="e">
        <f>VLOOKUP(B19,'пр.взв'!B7:G48,3,FALSE)</f>
        <v>#N/A</v>
      </c>
      <c r="E19" s="116" t="e">
        <f>VLOOKUP(B19,'пр.взв'!B7:G48,4,FALSE)</f>
        <v>#N/A</v>
      </c>
      <c r="F19" s="118"/>
      <c r="G19" s="118"/>
      <c r="H19" s="120"/>
      <c r="I19" s="122"/>
      <c r="K19" s="112"/>
      <c r="L19" s="125" t="e">
        <f>VLOOKUP(K19,'пр.взв'!B7:E36,2,FALSE)</f>
        <v>#N/A</v>
      </c>
      <c r="M19" s="125" t="e">
        <f>VLOOKUP(K19,'пр.взв'!B7:G50,3,FALSE)</f>
        <v>#N/A</v>
      </c>
      <c r="N19" s="125" t="e">
        <f>VLOOKUP(K19,'пр.взв'!B7:G50,4,FALSE)</f>
        <v>#N/A</v>
      </c>
      <c r="O19" s="118"/>
      <c r="P19" s="118"/>
      <c r="Q19" s="120"/>
      <c r="R19" s="122"/>
    </row>
    <row r="20" spans="1:18" ht="13.5" thickBot="1">
      <c r="A20" s="128"/>
      <c r="B20" s="124"/>
      <c r="C20" s="126"/>
      <c r="D20" s="127"/>
      <c r="E20" s="127"/>
      <c r="F20" s="129"/>
      <c r="G20" s="129"/>
      <c r="H20" s="130"/>
      <c r="I20" s="123"/>
      <c r="K20" s="124"/>
      <c r="L20" s="114"/>
      <c r="M20" s="114"/>
      <c r="N20" s="114"/>
      <c r="O20" s="129"/>
      <c r="P20" s="129"/>
      <c r="Q20" s="130"/>
      <c r="R20" s="123"/>
    </row>
    <row r="21" spans="1:18" ht="12.75">
      <c r="A21" s="128"/>
      <c r="B21" s="111">
        <v>14</v>
      </c>
      <c r="C21" s="113" t="str">
        <f>VLOOKUP(B21,'пр.взв'!B7:E36,2,FALSE)</f>
        <v>САМСОНОВ Егор</v>
      </c>
      <c r="D21" s="115" t="str">
        <f>VLOOKUP(B21,'пр.взв'!B3:F51,3,FALSE)</f>
        <v>2000, 1р</v>
      </c>
      <c r="E21" s="115" t="str">
        <f>VLOOKUP(B21,'пр.взв'!B2:G51,4,FALSE)</f>
        <v>М,Москва,С70</v>
      </c>
      <c r="F21" s="117"/>
      <c r="G21" s="117"/>
      <c r="H21" s="119"/>
      <c r="I21" s="121"/>
      <c r="K21" s="111"/>
      <c r="L21" s="113" t="e">
        <f>VLOOKUP(K21,'пр.взв'!B7:E36,2,FALSE)</f>
        <v>#N/A</v>
      </c>
      <c r="M21" s="113" t="e">
        <f>VLOOKUP(K21,'пр.взв'!B3:G52,3,FALSE)</f>
        <v>#N/A</v>
      </c>
      <c r="N21" s="113" t="e">
        <f>VLOOKUP(K21,'пр.взв'!B3:G52,4,FALSE)</f>
        <v>#N/A</v>
      </c>
      <c r="O21" s="117"/>
      <c r="P21" s="117"/>
      <c r="Q21" s="119"/>
      <c r="R21" s="121"/>
    </row>
    <row r="22" spans="1:18" ht="12.75">
      <c r="A22" s="128"/>
      <c r="B22" s="112"/>
      <c r="C22" s="114"/>
      <c r="D22" s="116"/>
      <c r="E22" s="116"/>
      <c r="F22" s="118"/>
      <c r="G22" s="118"/>
      <c r="H22" s="120"/>
      <c r="I22" s="122"/>
      <c r="K22" s="112"/>
      <c r="L22" s="114"/>
      <c r="M22" s="114"/>
      <c r="N22" s="114"/>
      <c r="O22" s="118"/>
      <c r="P22" s="118"/>
      <c r="Q22" s="120"/>
      <c r="R22" s="122"/>
    </row>
    <row r="23" spans="1:18" ht="12.75">
      <c r="A23" s="128"/>
      <c r="B23" s="112">
        <v>15</v>
      </c>
      <c r="C23" s="125" t="str">
        <f>VLOOKUP(B23,'пр.взв'!B7:E36,2,FALSE)</f>
        <v>НАЗМУТДИНОВ Артем</v>
      </c>
      <c r="D23" s="116" t="str">
        <f>VLOOKUP(B23,'пр.взв'!B3:G52,3,FALSE)</f>
        <v>2000, 1р</v>
      </c>
      <c r="E23" s="116" t="str">
        <f>VLOOKUP(B23,'пр.взв'!B2:G52,4,FALSE)</f>
        <v>ЦФО,Владимирская</v>
      </c>
      <c r="F23" s="118"/>
      <c r="G23" s="118"/>
      <c r="H23" s="120"/>
      <c r="I23" s="122"/>
      <c r="K23" s="112"/>
      <c r="L23" s="125" t="e">
        <f>VLOOKUP(K23,'пр.взв'!B6:E40,2,FALSE)</f>
        <v>#N/A</v>
      </c>
      <c r="M23" s="125" t="e">
        <f>VLOOKUP(K23,'пр.взв'!B3:G54,3,FALSE)</f>
        <v>#N/A</v>
      </c>
      <c r="N23" s="125" t="e">
        <f>VLOOKUP(K23,'пр.взв'!B3:G54,4,FALSE)</f>
        <v>#N/A</v>
      </c>
      <c r="O23" s="118"/>
      <c r="P23" s="118"/>
      <c r="Q23" s="120"/>
      <c r="R23" s="122"/>
    </row>
    <row r="24" spans="1:18" ht="13.5" thickBot="1">
      <c r="A24" s="128"/>
      <c r="B24" s="124"/>
      <c r="C24" s="126"/>
      <c r="D24" s="127"/>
      <c r="E24" s="127"/>
      <c r="F24" s="129"/>
      <c r="G24" s="129"/>
      <c r="H24" s="130"/>
      <c r="I24" s="123"/>
      <c r="K24" s="124"/>
      <c r="L24" s="114"/>
      <c r="M24" s="114"/>
      <c r="N24" s="114"/>
      <c r="O24" s="129"/>
      <c r="P24" s="129"/>
      <c r="Q24" s="130"/>
      <c r="R24" s="123"/>
    </row>
    <row r="25" spans="1:18" ht="12.75">
      <c r="A25" s="128"/>
      <c r="B25" s="111">
        <v>13</v>
      </c>
      <c r="C25" s="113" t="str">
        <f>VLOOKUP(B25,'пр.взв'!B7:E36,2,FALSE)</f>
        <v>ДЖАФАРОВ Вадим</v>
      </c>
      <c r="D25" s="115" t="str">
        <f>VLOOKUP(B25,'пр.взв'!B7:F55,3,FALSE)</f>
        <v>2000, 1р</v>
      </c>
      <c r="E25" s="115" t="str">
        <f>VLOOKUP(B25,'пр.взв'!B2:G55,4,FALSE)</f>
        <v>М,Москва,С70</v>
      </c>
      <c r="F25" s="117" t="s">
        <v>95</v>
      </c>
      <c r="G25" s="117"/>
      <c r="H25" s="119"/>
      <c r="I25" s="121"/>
      <c r="K25" s="111"/>
      <c r="L25" s="113" t="e">
        <f>VLOOKUP(K25,'пр.взв'!B7:E36,2,FALSE)</f>
        <v>#N/A</v>
      </c>
      <c r="M25" s="113" t="e">
        <f>VLOOKUP(K25,'пр.взв'!B2:G56,3,FALSE)</f>
        <v>#N/A</v>
      </c>
      <c r="N25" s="113" t="e">
        <f>VLOOKUP(K25,'пр.взв'!B7:G56,4,FALSE)</f>
        <v>#N/A</v>
      </c>
      <c r="O25" s="117"/>
      <c r="P25" s="117"/>
      <c r="Q25" s="119"/>
      <c r="R25" s="121"/>
    </row>
    <row r="26" spans="1:18" ht="12.75">
      <c r="A26" s="128"/>
      <c r="B26" s="112"/>
      <c r="C26" s="114"/>
      <c r="D26" s="116"/>
      <c r="E26" s="116"/>
      <c r="F26" s="118"/>
      <c r="G26" s="118"/>
      <c r="H26" s="120"/>
      <c r="I26" s="122"/>
      <c r="K26" s="112"/>
      <c r="L26" s="114"/>
      <c r="M26" s="114"/>
      <c r="N26" s="114"/>
      <c r="O26" s="118"/>
      <c r="P26" s="118"/>
      <c r="Q26" s="120"/>
      <c r="R26" s="122"/>
    </row>
    <row r="27" spans="1:18" ht="12.75">
      <c r="A27" s="128"/>
      <c r="B27" s="112"/>
      <c r="C27" s="125" t="e">
        <f>VLOOKUP(B27,'пр.взв'!B7:E36,2,FALSE)</f>
        <v>#N/A</v>
      </c>
      <c r="D27" s="116" t="e">
        <f>VLOOKUP(B27,'пр.взв'!B7:G56,3,FALSE)</f>
        <v>#N/A</v>
      </c>
      <c r="E27" s="116" t="e">
        <f>VLOOKUP(B27,'пр.взв'!B2:G56,4,FALSE)</f>
        <v>#N/A</v>
      </c>
      <c r="F27" s="118"/>
      <c r="G27" s="118"/>
      <c r="H27" s="120"/>
      <c r="I27" s="122"/>
      <c r="K27" s="112"/>
      <c r="L27" s="125" t="e">
        <f>VLOOKUP(K27,'пр.взв'!B7:E36,2,FALSE)</f>
        <v>#N/A</v>
      </c>
      <c r="M27" s="125" t="e">
        <f>VLOOKUP(K27,'пр.взв'!B2:G58,3,FALSE)</f>
        <v>#N/A</v>
      </c>
      <c r="N27" s="125" t="e">
        <f>VLOOKUP(K27,'пр.взв'!B7:G58,4,FALSE)</f>
        <v>#N/A</v>
      </c>
      <c r="O27" s="118"/>
      <c r="P27" s="118"/>
      <c r="Q27" s="120"/>
      <c r="R27" s="122"/>
    </row>
    <row r="28" spans="1:18" ht="13.5" thickBot="1">
      <c r="A28" s="128"/>
      <c r="B28" s="124"/>
      <c r="C28" s="126"/>
      <c r="D28" s="127"/>
      <c r="E28" s="127"/>
      <c r="F28" s="129"/>
      <c r="G28" s="129"/>
      <c r="H28" s="130"/>
      <c r="I28" s="123"/>
      <c r="K28" s="124"/>
      <c r="L28" s="114"/>
      <c r="M28" s="114"/>
      <c r="N28" s="114"/>
      <c r="O28" s="129"/>
      <c r="P28" s="129"/>
      <c r="Q28" s="130"/>
      <c r="R28" s="123"/>
    </row>
    <row r="29" spans="1:18" ht="12.75">
      <c r="A29" s="128"/>
      <c r="B29" s="111"/>
      <c r="C29" s="113" t="e">
        <f>VLOOKUP(B29,'пр.взв'!B7:E36,2,FALSE)</f>
        <v>#N/A</v>
      </c>
      <c r="D29" s="115" t="e">
        <f>VLOOKUP(B29,'пр.взв'!B3:F59,3,FALSE)</f>
        <v>#N/A</v>
      </c>
      <c r="E29" s="115" t="e">
        <f>VLOOKUP(B29,'пр.взв'!B2:G59,4,FALSE)</f>
        <v>#N/A</v>
      </c>
      <c r="F29" s="117"/>
      <c r="G29" s="117"/>
      <c r="H29" s="119"/>
      <c r="I29" s="121"/>
      <c r="K29" s="111"/>
      <c r="L29" s="113" t="e">
        <f>VLOOKUP(K29,'пр.взв'!B7:E36,2,FALSE)</f>
        <v>#N/A</v>
      </c>
      <c r="M29" s="113" t="e">
        <f>VLOOKUP(K29,'пр.взв'!B3:G60,3,FALSE)</f>
        <v>#N/A</v>
      </c>
      <c r="N29" s="113" t="e">
        <f>VLOOKUP(K29,'пр.взв'!B3:G60,4,FALSE)</f>
        <v>#N/A</v>
      </c>
      <c r="O29" s="117"/>
      <c r="P29" s="117"/>
      <c r="Q29" s="119"/>
      <c r="R29" s="121"/>
    </row>
    <row r="30" spans="1:18" ht="12.75">
      <c r="A30" s="128"/>
      <c r="B30" s="112"/>
      <c r="C30" s="114"/>
      <c r="D30" s="116"/>
      <c r="E30" s="116"/>
      <c r="F30" s="118"/>
      <c r="G30" s="118"/>
      <c r="H30" s="120"/>
      <c r="I30" s="122"/>
      <c r="K30" s="112"/>
      <c r="L30" s="114"/>
      <c r="M30" s="114"/>
      <c r="N30" s="114"/>
      <c r="O30" s="118"/>
      <c r="P30" s="118"/>
      <c r="Q30" s="120"/>
      <c r="R30" s="122"/>
    </row>
    <row r="31" spans="1:18" ht="12.75">
      <c r="A31" s="128"/>
      <c r="B31" s="112">
        <v>14</v>
      </c>
      <c r="C31" s="125" t="str">
        <f>VLOOKUP(B31,'пр.взв'!B7:E36,2,FALSE)</f>
        <v>САМСОНОВ Егор</v>
      </c>
      <c r="D31" s="116" t="str">
        <f>VLOOKUP(B31,'пр.взв'!B3:G60,3,FALSE)</f>
        <v>2000, 1р</v>
      </c>
      <c r="E31" s="116" t="str">
        <f>VLOOKUP(B31,'пр.взв'!B3:G60,4,FALSE)</f>
        <v>М,Москва,С70</v>
      </c>
      <c r="F31" s="118"/>
      <c r="G31" s="118"/>
      <c r="H31" s="120"/>
      <c r="I31" s="122"/>
      <c r="K31" s="112">
        <v>15</v>
      </c>
      <c r="L31" s="125" t="str">
        <f>VLOOKUP(K31,'пр.взв'!B7:E36,2,FALSE)</f>
        <v>НАЗМУТДИНОВ Артем</v>
      </c>
      <c r="M31" s="125" t="str">
        <f>VLOOKUP(K31,'пр.взв'!B3:G62,3,FALSE)</f>
        <v>2000, 1р</v>
      </c>
      <c r="N31" s="125" t="str">
        <f>VLOOKUP(K31,'пр.взв'!B3:G62,4,FALSE)</f>
        <v>ЦФО,Владимирская</v>
      </c>
      <c r="O31" s="118"/>
      <c r="P31" s="118"/>
      <c r="Q31" s="120"/>
      <c r="R31" s="122"/>
    </row>
    <row r="32" spans="1:18" ht="13.5" thickBot="1">
      <c r="A32" s="128"/>
      <c r="B32" s="124"/>
      <c r="C32" s="126"/>
      <c r="D32" s="127"/>
      <c r="E32" s="127"/>
      <c r="F32" s="129"/>
      <c r="G32" s="129"/>
      <c r="H32" s="130"/>
      <c r="I32" s="123"/>
      <c r="K32" s="124"/>
      <c r="L32" s="114"/>
      <c r="M32" s="114"/>
      <c r="N32" s="114"/>
      <c r="O32" s="129"/>
      <c r="P32" s="129"/>
      <c r="Q32" s="130"/>
      <c r="R32" s="123"/>
    </row>
    <row r="33" spans="1:18" ht="12.75">
      <c r="A33" s="128"/>
      <c r="B33" s="111">
        <v>15</v>
      </c>
      <c r="C33" s="113" t="str">
        <f>VLOOKUP(B33,'пр.взв'!B7:E36,2,FALSE)</f>
        <v>НАЗМУТДИНОВ Артем</v>
      </c>
      <c r="D33" s="115" t="str">
        <f>VLOOKUP(B33,'пр.взв'!B5:F63,3,FALSE)</f>
        <v>2000, 1р</v>
      </c>
      <c r="E33" s="115" t="str">
        <f>VLOOKUP(B33,'пр.взв'!B3:G63,4,FALSE)</f>
        <v>ЦФО,Владимирская</v>
      </c>
      <c r="F33" s="117" t="s">
        <v>95</v>
      </c>
      <c r="G33" s="117"/>
      <c r="H33" s="119"/>
      <c r="I33" s="121"/>
      <c r="K33" s="111">
        <v>14</v>
      </c>
      <c r="L33" s="113" t="str">
        <f>VLOOKUP(K33,'пр.взв'!B7:E36,2,FALSE)</f>
        <v>САМСОНОВ Егор</v>
      </c>
      <c r="M33" s="113" t="str">
        <f>VLOOKUP(K33,'пр.взв'!B3:G64,3,FALSE)</f>
        <v>2000, 1р</v>
      </c>
      <c r="N33" s="113" t="str">
        <f>VLOOKUP(K33,'пр.взв'!B3:G64,4,FALSE)</f>
        <v>М,Москва,С70</v>
      </c>
      <c r="O33" s="117" t="s">
        <v>95</v>
      </c>
      <c r="P33" s="117"/>
      <c r="Q33" s="119"/>
      <c r="R33" s="121"/>
    </row>
    <row r="34" spans="1:18" ht="12.75">
      <c r="A34" s="128"/>
      <c r="B34" s="112"/>
      <c r="C34" s="114"/>
      <c r="D34" s="116"/>
      <c r="E34" s="116"/>
      <c r="F34" s="118"/>
      <c r="G34" s="118"/>
      <c r="H34" s="120"/>
      <c r="I34" s="122"/>
      <c r="K34" s="112"/>
      <c r="L34" s="114"/>
      <c r="M34" s="114"/>
      <c r="N34" s="114"/>
      <c r="O34" s="118"/>
      <c r="P34" s="118"/>
      <c r="Q34" s="120"/>
      <c r="R34" s="122"/>
    </row>
    <row r="35" spans="1:18" ht="12.75">
      <c r="A35" s="128"/>
      <c r="B35" s="112"/>
      <c r="C35" s="125" t="e">
        <f>VLOOKUP(B35,'пр.взв'!B7:E36,2,FALSE)</f>
        <v>#N/A</v>
      </c>
      <c r="D35" s="116" t="e">
        <f>VLOOKUP(B35,'пр.взв'!B5:G64,3,FALSE)</f>
        <v>#N/A</v>
      </c>
      <c r="E35" s="116" t="e">
        <f>VLOOKUP(B35,'пр.взв'!B3:G64,4,FALSE)</f>
        <v>#N/A</v>
      </c>
      <c r="F35" s="118"/>
      <c r="G35" s="118"/>
      <c r="H35" s="120"/>
      <c r="I35" s="122"/>
      <c r="K35" s="112"/>
      <c r="L35" s="125" t="e">
        <f>VLOOKUP(K35,'пр.взв'!B7:E36,2,FALSE)</f>
        <v>#N/A</v>
      </c>
      <c r="M35" s="125" t="e">
        <f>VLOOKUP(K35,'пр.взв'!B3:G66,3,FALSE)</f>
        <v>#N/A</v>
      </c>
      <c r="N35" s="125" t="e">
        <f>VLOOKUP(K35,'пр.взв'!B3:G66,4,FALSE)</f>
        <v>#N/A</v>
      </c>
      <c r="O35" s="118"/>
      <c r="P35" s="118"/>
      <c r="Q35" s="120"/>
      <c r="R35" s="122"/>
    </row>
    <row r="36" spans="1:18" ht="13.5" thickBot="1">
      <c r="A36" s="128"/>
      <c r="B36" s="124"/>
      <c r="C36" s="126"/>
      <c r="D36" s="127"/>
      <c r="E36" s="127"/>
      <c r="F36" s="129"/>
      <c r="G36" s="129"/>
      <c r="H36" s="130"/>
      <c r="I36" s="123"/>
      <c r="K36" s="124"/>
      <c r="L36" s="114"/>
      <c r="M36" s="114"/>
      <c r="N36" s="114"/>
      <c r="O36" s="129"/>
      <c r="P36" s="129"/>
      <c r="Q36" s="130"/>
      <c r="R36" s="123"/>
    </row>
    <row r="37" spans="1:18" ht="12.75">
      <c r="A37" s="128"/>
      <c r="B37" s="111"/>
      <c r="C37" s="113" t="e">
        <f>VLOOKUP(B37,'пр.взв'!B7:E36,2,FALSE)</f>
        <v>#N/A</v>
      </c>
      <c r="D37" s="115" t="e">
        <f>VLOOKUP(B37,'пр.взв'!B3:F67,3,FALSE)</f>
        <v>#N/A</v>
      </c>
      <c r="E37" s="115" t="e">
        <f>VLOOKUP(B37,'пр.взв'!B7:G67,4,FALSE)</f>
        <v>#N/A</v>
      </c>
      <c r="F37" s="117"/>
      <c r="G37" s="117"/>
      <c r="H37" s="119"/>
      <c r="I37" s="121"/>
      <c r="K37" s="111"/>
      <c r="L37" s="113" t="e">
        <f>VLOOKUP(K37,'пр.взв'!B7:E36,2,FALSE)</f>
        <v>#N/A</v>
      </c>
      <c r="M37" s="113" t="e">
        <f>VLOOKUP(K37,'пр.взв'!B3:G68,3,FALSE)</f>
        <v>#N/A</v>
      </c>
      <c r="N37" s="113" t="e">
        <f>VLOOKUP(K37,'пр.взв'!B3:G68,4,FALSE)</f>
        <v>#N/A</v>
      </c>
      <c r="O37" s="117"/>
      <c r="P37" s="117"/>
      <c r="Q37" s="119"/>
      <c r="R37" s="121"/>
    </row>
    <row r="38" spans="1:18" ht="12.75">
      <c r="A38" s="128"/>
      <c r="B38" s="112"/>
      <c r="C38" s="114"/>
      <c r="D38" s="116"/>
      <c r="E38" s="116"/>
      <c r="F38" s="118"/>
      <c r="G38" s="118"/>
      <c r="H38" s="120"/>
      <c r="I38" s="122"/>
      <c r="K38" s="112"/>
      <c r="L38" s="114"/>
      <c r="M38" s="114"/>
      <c r="N38" s="114"/>
      <c r="O38" s="118"/>
      <c r="P38" s="118"/>
      <c r="Q38" s="120"/>
      <c r="R38" s="122"/>
    </row>
    <row r="39" spans="1:18" ht="12.75">
      <c r="A39" s="128"/>
      <c r="B39" s="112"/>
      <c r="C39" s="125" t="e">
        <f>VLOOKUP(B39,'пр.взв'!B7:E36,2,FALSE)</f>
        <v>#N/A</v>
      </c>
      <c r="D39" s="116" t="e">
        <f>VLOOKUP(B39,'пр.взв'!B3:G68,3,FALSE)</f>
        <v>#N/A</v>
      </c>
      <c r="E39" s="116" t="e">
        <f>VLOOKUP(B39,'пр.взв'!B3:G68,4,FALSE)</f>
        <v>#N/A</v>
      </c>
      <c r="F39" s="118"/>
      <c r="G39" s="118"/>
      <c r="H39" s="120"/>
      <c r="I39" s="122"/>
      <c r="K39" s="112"/>
      <c r="L39" s="125" t="e">
        <f>VLOOKUP(K39,'пр.взв'!B7:E36,2,FALSE)</f>
        <v>#N/A</v>
      </c>
      <c r="M39" s="125" t="e">
        <f>VLOOKUP(K39,'пр.взв'!B3:G70,3,FALSE)</f>
        <v>#N/A</v>
      </c>
      <c r="N39" s="125" t="e">
        <f>VLOOKUP(K39,'пр.взв'!B3:G70,4,FALSE)</f>
        <v>#N/A</v>
      </c>
      <c r="O39" s="118"/>
      <c r="P39" s="118"/>
      <c r="Q39" s="120"/>
      <c r="R39" s="122"/>
    </row>
    <row r="40" spans="1:18" ht="13.5" thickBot="1">
      <c r="A40" s="128"/>
      <c r="B40" s="124"/>
      <c r="C40" s="126"/>
      <c r="D40" s="127"/>
      <c r="E40" s="127"/>
      <c r="F40" s="129"/>
      <c r="G40" s="129"/>
      <c r="H40" s="130"/>
      <c r="I40" s="123"/>
      <c r="K40" s="124"/>
      <c r="L40" s="114"/>
      <c r="M40" s="114"/>
      <c r="N40" s="114"/>
      <c r="O40" s="129"/>
      <c r="P40" s="129"/>
      <c r="Q40" s="130"/>
      <c r="R40" s="123"/>
    </row>
    <row r="41" spans="1:18" ht="12.75">
      <c r="A41" s="128"/>
      <c r="B41" s="111"/>
      <c r="C41" s="113" t="e">
        <f>VLOOKUP(B41,'пр.взв'!B7:E36,2,FALSE)</f>
        <v>#N/A</v>
      </c>
      <c r="D41" s="115" t="e">
        <f>VLOOKUP(B41,'пр.взв'!B3:F71,3,FALSE)</f>
        <v>#N/A</v>
      </c>
      <c r="E41" s="115" t="e">
        <f>VLOOKUP(B41,'пр.взв'!B4:G71,4,FALSE)</f>
        <v>#N/A</v>
      </c>
      <c r="F41" s="117"/>
      <c r="G41" s="117"/>
      <c r="H41" s="119"/>
      <c r="I41" s="121"/>
      <c r="K41" s="111"/>
      <c r="L41" s="113" t="e">
        <f>VLOOKUP(K41,'пр.взв'!B7:E36,2,FALSE)</f>
        <v>#N/A</v>
      </c>
      <c r="M41" s="113" t="e">
        <f>VLOOKUP(K41,'пр.взв'!B4:G72,3,FALSE)</f>
        <v>#N/A</v>
      </c>
      <c r="N41" s="113" t="e">
        <f>VLOOKUP(K41,'пр.взв'!B4:G72,4,FALSE)</f>
        <v>#N/A</v>
      </c>
      <c r="O41" s="117"/>
      <c r="P41" s="117"/>
      <c r="Q41" s="119"/>
      <c r="R41" s="121"/>
    </row>
    <row r="42" spans="1:18" ht="12.75">
      <c r="A42" s="128"/>
      <c r="B42" s="112"/>
      <c r="C42" s="114"/>
      <c r="D42" s="116"/>
      <c r="E42" s="116"/>
      <c r="F42" s="118"/>
      <c r="G42" s="118"/>
      <c r="H42" s="120"/>
      <c r="I42" s="122"/>
      <c r="K42" s="112"/>
      <c r="L42" s="114"/>
      <c r="M42" s="114"/>
      <c r="N42" s="114"/>
      <c r="O42" s="118"/>
      <c r="P42" s="118"/>
      <c r="Q42" s="120"/>
      <c r="R42" s="122"/>
    </row>
    <row r="43" spans="1:18" ht="12.75">
      <c r="A43" s="128"/>
      <c r="B43" s="112"/>
      <c r="C43" s="125" t="e">
        <f>VLOOKUP(B43,'пр.взв'!B7:E36,2,FALSE)</f>
        <v>#N/A</v>
      </c>
      <c r="D43" s="116" t="e">
        <f>VLOOKUP(B43,'пр.взв'!B3:G72,3,FALSE)</f>
        <v>#N/A</v>
      </c>
      <c r="E43" s="116" t="e">
        <f>VLOOKUP(B43,'пр.взв'!B4:G72,4,FALSE)</f>
        <v>#N/A</v>
      </c>
      <c r="F43" s="118"/>
      <c r="G43" s="118"/>
      <c r="H43" s="120"/>
      <c r="I43" s="122"/>
      <c r="K43" s="112"/>
      <c r="L43" s="125" t="e">
        <f>VLOOKUP(K43,'пр.взв'!B7:F36,2,FALSE)</f>
        <v>#N/A</v>
      </c>
      <c r="M43" s="125" t="e">
        <f>VLOOKUP(K43,'пр.взв'!B4:G74,3,FALSE)</f>
        <v>#N/A</v>
      </c>
      <c r="N43" s="125" t="e">
        <f>VLOOKUP(K43,'пр.взв'!B4:G74,4,FALSE)</f>
        <v>#N/A</v>
      </c>
      <c r="O43" s="118"/>
      <c r="P43" s="118"/>
      <c r="Q43" s="120"/>
      <c r="R43" s="122"/>
    </row>
    <row r="44" spans="1:18" ht="13.5" thickBot="1">
      <c r="A44" s="128"/>
      <c r="B44" s="124"/>
      <c r="C44" s="126"/>
      <c r="D44" s="127"/>
      <c r="E44" s="127"/>
      <c r="F44" s="129"/>
      <c r="G44" s="129"/>
      <c r="H44" s="130"/>
      <c r="I44" s="123"/>
      <c r="K44" s="124"/>
      <c r="L44" s="114"/>
      <c r="M44" s="114"/>
      <c r="N44" s="114"/>
      <c r="O44" s="129"/>
      <c r="P44" s="129"/>
      <c r="Q44" s="130"/>
      <c r="R44" s="123"/>
    </row>
    <row r="45" spans="1:18" ht="12.75">
      <c r="A45" s="128"/>
      <c r="B45" s="111"/>
      <c r="C45" s="113" t="e">
        <f>VLOOKUP(B45,'пр.взв'!B7:E36,2,FALSE)</f>
        <v>#N/A</v>
      </c>
      <c r="D45" s="115" t="e">
        <f>VLOOKUP(B45,'пр.взв'!B7:F75,3,FALSE)</f>
        <v>#N/A</v>
      </c>
      <c r="E45" s="115" t="e">
        <f>VLOOKUP(B45,'пр.взв'!B4:G75,4,FALSE)</f>
        <v>#N/A</v>
      </c>
      <c r="F45" s="117"/>
      <c r="G45" s="117"/>
      <c r="H45" s="119"/>
      <c r="I45" s="121"/>
      <c r="K45" s="111"/>
      <c r="L45" s="113" t="e">
        <f>VLOOKUP(K45,'пр.взв'!B7:E36,2,FALSE)</f>
        <v>#N/A</v>
      </c>
      <c r="M45" s="113" t="e">
        <f>VLOOKUP(K45,'пр.взв'!B4:G76,3,FALSE)</f>
        <v>#N/A</v>
      </c>
      <c r="N45" s="113" t="e">
        <f>VLOOKUP(K45,'пр.взв'!B4:G76,4,FALSE)</f>
        <v>#N/A</v>
      </c>
      <c r="O45" s="117"/>
      <c r="P45" s="117"/>
      <c r="Q45" s="119"/>
      <c r="R45" s="121"/>
    </row>
    <row r="46" spans="1:18" ht="12.75">
      <c r="A46" s="128"/>
      <c r="B46" s="112"/>
      <c r="C46" s="114"/>
      <c r="D46" s="116"/>
      <c r="E46" s="116"/>
      <c r="F46" s="118"/>
      <c r="G46" s="118"/>
      <c r="H46" s="120"/>
      <c r="I46" s="122"/>
      <c r="K46" s="112"/>
      <c r="L46" s="114"/>
      <c r="M46" s="114"/>
      <c r="N46" s="114"/>
      <c r="O46" s="118"/>
      <c r="P46" s="118"/>
      <c r="Q46" s="120"/>
      <c r="R46" s="122"/>
    </row>
    <row r="47" spans="1:18" ht="12.75">
      <c r="A47" s="128"/>
      <c r="B47" s="112"/>
      <c r="C47" s="125" t="e">
        <f>VLOOKUP(B47,'пр.взв'!B7:E36,2,FALSE)</f>
        <v>#N/A</v>
      </c>
      <c r="D47" s="116" t="e">
        <f>VLOOKUP(B47,'пр.взв'!B7:G76,3,FALSE)</f>
        <v>#N/A</v>
      </c>
      <c r="E47" s="116" t="e">
        <f>VLOOKUP(B47,'пр.взв'!B4:G76,4,FALSE)</f>
        <v>#N/A</v>
      </c>
      <c r="F47" s="118"/>
      <c r="G47" s="118"/>
      <c r="H47" s="120"/>
      <c r="I47" s="122"/>
      <c r="K47" s="112"/>
      <c r="L47" s="125" t="e">
        <f>VLOOKUP(K47,'пр.взв'!B7:E36,2,FALSE)</f>
        <v>#N/A</v>
      </c>
      <c r="M47" s="125" t="e">
        <f>VLOOKUP(K47,'пр.взв'!B4:G78,3,FALSE)</f>
        <v>#N/A</v>
      </c>
      <c r="N47" s="125" t="e">
        <f>VLOOKUP(K47,'пр.взв'!B4:G78,4,FALSE)</f>
        <v>#N/A</v>
      </c>
      <c r="O47" s="118"/>
      <c r="P47" s="118"/>
      <c r="Q47" s="120"/>
      <c r="R47" s="122"/>
    </row>
    <row r="48" spans="1:18" ht="13.5" thickBot="1">
      <c r="A48" s="128"/>
      <c r="B48" s="124"/>
      <c r="C48" s="126"/>
      <c r="D48" s="127"/>
      <c r="E48" s="127"/>
      <c r="F48" s="129"/>
      <c r="G48" s="129"/>
      <c r="H48" s="130"/>
      <c r="I48" s="123"/>
      <c r="K48" s="124"/>
      <c r="L48" s="114"/>
      <c r="M48" s="114"/>
      <c r="N48" s="114"/>
      <c r="O48" s="129"/>
      <c r="P48" s="129"/>
      <c r="Q48" s="130"/>
      <c r="R48" s="123"/>
    </row>
    <row r="49" spans="1:18" ht="12.75">
      <c r="A49" s="128"/>
      <c r="B49" s="111"/>
      <c r="C49" s="113" t="e">
        <f>VLOOKUP(B49,'пр.взв'!B3:E36,2,FALSE)</f>
        <v>#N/A</v>
      </c>
      <c r="D49" s="115" t="e">
        <f>VLOOKUP(B49,'пр.взв'!B5:F79,3,FALSE)</f>
        <v>#N/A</v>
      </c>
      <c r="E49" s="115" t="e">
        <f>VLOOKUP(B49,'пр.взв'!B4:G79,4,FALSE)</f>
        <v>#N/A</v>
      </c>
      <c r="F49" s="117"/>
      <c r="G49" s="117"/>
      <c r="H49" s="119"/>
      <c r="I49" s="121"/>
      <c r="K49" s="111"/>
      <c r="L49" s="113" t="e">
        <f>VLOOKUP(K49,'пр.взв'!B7:E36,2,FALSE)</f>
        <v>#N/A</v>
      </c>
      <c r="M49" s="113" t="e">
        <f>VLOOKUP(K49,'пр.взв'!B5:G80,3,FALSE)</f>
        <v>#N/A</v>
      </c>
      <c r="N49" s="113" t="e">
        <f>VLOOKUP(K49,'пр.взв'!B5:G80,4,FALSE)</f>
        <v>#N/A</v>
      </c>
      <c r="O49" s="117"/>
      <c r="P49" s="117"/>
      <c r="Q49" s="119"/>
      <c r="R49" s="121"/>
    </row>
    <row r="50" spans="1:18" ht="12.75">
      <c r="A50" s="128"/>
      <c r="B50" s="112"/>
      <c r="C50" s="114"/>
      <c r="D50" s="116"/>
      <c r="E50" s="116"/>
      <c r="F50" s="118"/>
      <c r="G50" s="118"/>
      <c r="H50" s="120"/>
      <c r="I50" s="122"/>
      <c r="K50" s="112"/>
      <c r="L50" s="114"/>
      <c r="M50" s="114"/>
      <c r="N50" s="114"/>
      <c r="O50" s="118"/>
      <c r="P50" s="118"/>
      <c r="Q50" s="120"/>
      <c r="R50" s="122"/>
    </row>
    <row r="51" spans="1:18" ht="12.75">
      <c r="A51" s="128"/>
      <c r="B51" s="112"/>
      <c r="C51" s="125" t="e">
        <f>VLOOKUP(B51,'пр.взв'!B7:E36,2,FALSE)</f>
        <v>#N/A</v>
      </c>
      <c r="D51" s="116" t="e">
        <f>VLOOKUP(B51,'пр.взв'!B5:G80,3,FALSE)</f>
        <v>#N/A</v>
      </c>
      <c r="E51" s="116" t="e">
        <f>VLOOKUP(B51,'пр.взв'!B5:G80,4,FALSE)</f>
        <v>#N/A</v>
      </c>
      <c r="F51" s="118"/>
      <c r="G51" s="118"/>
      <c r="H51" s="120"/>
      <c r="I51" s="122"/>
      <c r="K51" s="112"/>
      <c r="L51" s="125" t="e">
        <f>VLOOKUP(K51,'пр.взв'!B7:E36,2,FALSE)</f>
        <v>#N/A</v>
      </c>
      <c r="M51" s="125" t="e">
        <f>VLOOKUP(K51,'пр.взв'!B5:G82,3,FALSE)</f>
        <v>#N/A</v>
      </c>
      <c r="N51" s="125" t="e">
        <f>VLOOKUP(K51,'пр.взв'!B5:G82,4,FALSE)</f>
        <v>#N/A</v>
      </c>
      <c r="O51" s="118"/>
      <c r="P51" s="118"/>
      <c r="Q51" s="120"/>
      <c r="R51" s="122"/>
    </row>
    <row r="52" spans="1:18" ht="13.5" thickBot="1">
      <c r="A52" s="128"/>
      <c r="B52" s="124"/>
      <c r="C52" s="126"/>
      <c r="D52" s="127"/>
      <c r="E52" s="127"/>
      <c r="F52" s="129"/>
      <c r="G52" s="129"/>
      <c r="H52" s="130"/>
      <c r="I52" s="123"/>
      <c r="K52" s="124"/>
      <c r="L52" s="114"/>
      <c r="M52" s="114"/>
      <c r="N52" s="114"/>
      <c r="O52" s="129"/>
      <c r="P52" s="129"/>
      <c r="Q52" s="130"/>
      <c r="R52" s="123"/>
    </row>
    <row r="53" spans="1:18" ht="12.75">
      <c r="A53" s="128"/>
      <c r="B53" s="111"/>
      <c r="C53" s="113" t="e">
        <f>VLOOKUP(B53,'пр.взв'!B7:E36,2,FALSE)</f>
        <v>#N/A</v>
      </c>
      <c r="D53" s="115" t="e">
        <f>VLOOKUP(B53,'пр.взв'!B5:F83,3,FALSE)</f>
        <v>#N/A</v>
      </c>
      <c r="E53" s="115" t="e">
        <f>VLOOKUP(B53,'пр.взв'!B5:G83,4,FALSE)</f>
        <v>#N/A</v>
      </c>
      <c r="F53" s="117"/>
      <c r="G53" s="117"/>
      <c r="H53" s="119"/>
      <c r="I53" s="121"/>
      <c r="K53" s="111"/>
      <c r="L53" s="113" t="e">
        <f>VLOOKUP(K53,'пр.взв'!B7:E36,2,FALSE)</f>
        <v>#N/A</v>
      </c>
      <c r="M53" s="113" t="e">
        <f>VLOOKUP(K53,'пр.взв'!B5:G84,3,FALSE)</f>
        <v>#N/A</v>
      </c>
      <c r="N53" s="113" t="e">
        <f>VLOOKUP(K53,'пр.взв'!B5:G84,4,FALSE)</f>
        <v>#N/A</v>
      </c>
      <c r="O53" s="117"/>
      <c r="P53" s="117"/>
      <c r="Q53" s="119"/>
      <c r="R53" s="121"/>
    </row>
    <row r="54" spans="1:18" ht="12.75">
      <c r="A54" s="128"/>
      <c r="B54" s="112"/>
      <c r="C54" s="114"/>
      <c r="D54" s="116"/>
      <c r="E54" s="116"/>
      <c r="F54" s="118"/>
      <c r="G54" s="118"/>
      <c r="H54" s="120"/>
      <c r="I54" s="122"/>
      <c r="K54" s="112"/>
      <c r="L54" s="114"/>
      <c r="M54" s="114"/>
      <c r="N54" s="114"/>
      <c r="O54" s="118"/>
      <c r="P54" s="118"/>
      <c r="Q54" s="120"/>
      <c r="R54" s="122"/>
    </row>
    <row r="55" spans="1:18" ht="12.75">
      <c r="A55" s="128"/>
      <c r="B55" s="112"/>
      <c r="C55" s="125" t="e">
        <f>VLOOKUP(B55,'пр.взв'!B7:E36,2,FALSE)</f>
        <v>#N/A</v>
      </c>
      <c r="D55" s="116" t="e">
        <f>VLOOKUP(B55,'пр.взв'!B5:G84,3,FALSE)</f>
        <v>#N/A</v>
      </c>
      <c r="E55" s="116" t="e">
        <f>VLOOKUP(B55,'пр.взв'!B5:G84,4,FALSE)</f>
        <v>#N/A</v>
      </c>
      <c r="F55" s="118"/>
      <c r="G55" s="118"/>
      <c r="H55" s="120"/>
      <c r="I55" s="122"/>
      <c r="K55" s="112"/>
      <c r="L55" s="125" t="e">
        <f>VLOOKUP(K55,'пр.взв'!B7:E36,2,FALSE)</f>
        <v>#N/A</v>
      </c>
      <c r="M55" s="125" t="e">
        <f>VLOOKUP(K55,'пр.взв'!B5:G86,3,FALSE)</f>
        <v>#N/A</v>
      </c>
      <c r="N55" s="125" t="e">
        <f>VLOOKUP(K55,'пр.взв'!B5:G86,4,FALSE)</f>
        <v>#N/A</v>
      </c>
      <c r="O55" s="118"/>
      <c r="P55" s="118"/>
      <c r="Q55" s="120"/>
      <c r="R55" s="122"/>
    </row>
    <row r="56" spans="1:18" ht="13.5" thickBot="1">
      <c r="A56" s="128"/>
      <c r="B56" s="124"/>
      <c r="C56" s="126"/>
      <c r="D56" s="127"/>
      <c r="E56" s="127"/>
      <c r="F56" s="129"/>
      <c r="G56" s="129"/>
      <c r="H56" s="130"/>
      <c r="I56" s="123"/>
      <c r="K56" s="124"/>
      <c r="L56" s="114"/>
      <c r="M56" s="114"/>
      <c r="N56" s="114"/>
      <c r="O56" s="129"/>
      <c r="P56" s="129"/>
      <c r="Q56" s="130"/>
      <c r="R56" s="123"/>
    </row>
    <row r="57" spans="1:18" ht="12.75">
      <c r="A57" s="128"/>
      <c r="B57" s="111"/>
      <c r="C57" s="113" t="e">
        <f>VLOOKUP(B57,'пр.взв'!B7:E36,2,FALSE)</f>
        <v>#N/A</v>
      </c>
      <c r="D57" s="115" t="e">
        <f>VLOOKUP(B57,'пр.взв'!B5:F87,3,FALSE)</f>
        <v>#N/A</v>
      </c>
      <c r="E57" s="115" t="e">
        <f>VLOOKUP(B57,'пр.взв'!B5:G87,4,FALSE)</f>
        <v>#N/A</v>
      </c>
      <c r="F57" s="131"/>
      <c r="G57" s="117"/>
      <c r="H57" s="119"/>
      <c r="I57" s="121"/>
      <c r="K57" s="111"/>
      <c r="L57" s="113" t="e">
        <f>VLOOKUP(K57,'пр.взв'!B7:E36,2,FALSE)</f>
        <v>#N/A</v>
      </c>
      <c r="M57" s="113" t="e">
        <f>VLOOKUP(K57,'пр.взв'!B5:G88,3,FALSE)</f>
        <v>#N/A</v>
      </c>
      <c r="N57" s="113" t="e">
        <f>VLOOKUP(K57,'пр.взв'!B5:G88,4,FALSE)</f>
        <v>#N/A</v>
      </c>
      <c r="O57" s="131"/>
      <c r="P57" s="117"/>
      <c r="Q57" s="119"/>
      <c r="R57" s="121"/>
    </row>
    <row r="58" spans="1:18" ht="12.75">
      <c r="A58" s="128"/>
      <c r="B58" s="112"/>
      <c r="C58" s="114"/>
      <c r="D58" s="116"/>
      <c r="E58" s="116"/>
      <c r="F58" s="132"/>
      <c r="G58" s="118"/>
      <c r="H58" s="120"/>
      <c r="I58" s="122"/>
      <c r="K58" s="112"/>
      <c r="L58" s="114"/>
      <c r="M58" s="114"/>
      <c r="N58" s="114"/>
      <c r="O58" s="132"/>
      <c r="P58" s="118"/>
      <c r="Q58" s="120"/>
      <c r="R58" s="122"/>
    </row>
    <row r="59" spans="1:18" ht="12.75">
      <c r="A59" s="128"/>
      <c r="B59" s="112"/>
      <c r="C59" s="125" t="e">
        <f>VLOOKUP(B59,'пр.взв'!B7:E36,2,FALSE)</f>
        <v>#N/A</v>
      </c>
      <c r="D59" s="116" t="e">
        <f>VLOOKUP(B59,'пр.взв'!B5:G88,3,FALSE)</f>
        <v>#N/A</v>
      </c>
      <c r="E59" s="116" t="e">
        <f>VLOOKUP(B59,'пр.взв'!B5:G88,4,FALSE)</f>
        <v>#N/A</v>
      </c>
      <c r="F59" s="132"/>
      <c r="G59" s="118"/>
      <c r="H59" s="120"/>
      <c r="I59" s="122"/>
      <c r="K59" s="112"/>
      <c r="L59" s="125" t="e">
        <f>VLOOKUP(K59,'пр.взв'!B7:E36,2,FALSE)</f>
        <v>#N/A</v>
      </c>
      <c r="M59" s="114" t="e">
        <f>VLOOKUP(K59,'пр.взв'!B5:G90,3,FALSE)</f>
        <v>#N/A</v>
      </c>
      <c r="N59" s="114" t="e">
        <f>VLOOKUP(K59,'пр.взв'!B5:G90,4,FALSE)</f>
        <v>#N/A</v>
      </c>
      <c r="O59" s="132"/>
      <c r="P59" s="118"/>
      <c r="Q59" s="120"/>
      <c r="R59" s="122"/>
    </row>
    <row r="60" spans="1:18" ht="13.5" thickBot="1">
      <c r="A60" s="128"/>
      <c r="B60" s="124"/>
      <c r="C60" s="126"/>
      <c r="D60" s="127"/>
      <c r="E60" s="127"/>
      <c r="F60" s="133"/>
      <c r="G60" s="129"/>
      <c r="H60" s="130"/>
      <c r="I60" s="123"/>
      <c r="K60" s="124"/>
      <c r="L60" s="126"/>
      <c r="M60" s="126"/>
      <c r="N60" s="126"/>
      <c r="O60" s="133"/>
      <c r="P60" s="129"/>
      <c r="Q60" s="130"/>
      <c r="R60" s="12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0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23" sqref="AH2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8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24.75" customHeight="1" thickBot="1">
      <c r="A2" s="18"/>
      <c r="B2" s="175" t="s">
        <v>42</v>
      </c>
      <c r="C2" s="176"/>
      <c r="D2" s="176"/>
      <c r="E2" s="176"/>
      <c r="F2" s="176"/>
      <c r="G2" s="176"/>
      <c r="H2" s="176"/>
      <c r="I2" s="176"/>
      <c r="J2" s="176"/>
      <c r="K2" s="164" t="str">
        <f>HYPERLINK('[1]реквизиты'!$A$2)</f>
        <v>XII Всероссийский турнир по самбо памяти ст.тренера СДЮСШОР, МС СССР Анисимова В.О.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3" spans="1:30" ht="20.25" customHeight="1" thickBot="1">
      <c r="A3" s="19"/>
      <c r="B3" s="162" t="str">
        <f>HYPERLINK('[1]реквизиты'!$A$3)</f>
        <v>5-7 февраля 2015 г.          г.Владимир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159" t="str">
        <f>HYPERLINK('пр.взв'!D4)</f>
        <v>В.к. св 84 кг.</v>
      </c>
      <c r="Y3" s="160"/>
      <c r="Z3" s="160"/>
      <c r="AA3" s="160"/>
      <c r="AB3" s="161"/>
      <c r="AC3" s="16"/>
      <c r="AD3" s="16"/>
    </row>
    <row r="4" spans="1:34" ht="14.25" customHeight="1" thickBot="1">
      <c r="A4" s="204"/>
      <c r="B4" s="205" t="s">
        <v>5</v>
      </c>
      <c r="C4" s="207" t="s">
        <v>2</v>
      </c>
      <c r="D4" s="177" t="s">
        <v>3</v>
      </c>
      <c r="E4" s="179" t="s">
        <v>43</v>
      </c>
      <c r="F4" s="18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167" t="s">
        <v>7</v>
      </c>
      <c r="AA4" s="169" t="s">
        <v>46</v>
      </c>
      <c r="AB4" s="200" t="s">
        <v>22</v>
      </c>
      <c r="AC4" s="16"/>
      <c r="AD4" s="16"/>
      <c r="AH4" s="20"/>
    </row>
    <row r="5" spans="1:33" ht="15" customHeight="1" thickBot="1">
      <c r="A5" s="204"/>
      <c r="B5" s="206"/>
      <c r="C5" s="208"/>
      <c r="D5" s="178"/>
      <c r="E5" s="180"/>
      <c r="F5" s="182">
        <v>1</v>
      </c>
      <c r="G5" s="184"/>
      <c r="H5" s="182">
        <v>2</v>
      </c>
      <c r="I5" s="183"/>
      <c r="J5" s="189">
        <v>3</v>
      </c>
      <c r="K5" s="184"/>
      <c r="L5" s="182">
        <v>4</v>
      </c>
      <c r="M5" s="183"/>
      <c r="N5" s="189">
        <v>5</v>
      </c>
      <c r="O5" s="184"/>
      <c r="P5" s="182">
        <v>6</v>
      </c>
      <c r="Q5" s="183"/>
      <c r="R5" s="189">
        <v>7</v>
      </c>
      <c r="S5" s="184"/>
      <c r="T5" s="182">
        <v>8</v>
      </c>
      <c r="U5" s="183"/>
      <c r="V5" s="182" t="s">
        <v>98</v>
      </c>
      <c r="W5" s="183"/>
      <c r="X5" s="182" t="s">
        <v>99</v>
      </c>
      <c r="Y5" s="183"/>
      <c r="Z5" s="168"/>
      <c r="AA5" s="170"/>
      <c r="AB5" s="201"/>
      <c r="AC5" s="31"/>
      <c r="AD5" s="31"/>
      <c r="AE5" s="22"/>
      <c r="AF5" s="22"/>
      <c r="AG5" s="3"/>
    </row>
    <row r="6" spans="1:34" ht="10.5" customHeight="1">
      <c r="A6" s="202"/>
      <c r="B6" s="210">
        <v>1</v>
      </c>
      <c r="C6" s="212" t="str">
        <f>VLOOKUP(B6,'пр.взв'!B7:E30,2,FALSE)</f>
        <v>БАБАЯН Давид</v>
      </c>
      <c r="D6" s="198" t="str">
        <f>VLOOKUP(B6,'пр.взв'!B7:F36,3,FALSE)</f>
        <v>2000, 1р</v>
      </c>
      <c r="E6" s="198" t="str">
        <f>VLOOKUP(B6,'пр.взв'!B7:G36,4,FALSE)</f>
        <v>М,Москва,С70</v>
      </c>
      <c r="F6" s="190">
        <v>2</v>
      </c>
      <c r="G6" s="68">
        <v>0</v>
      </c>
      <c r="H6" s="181">
        <v>3</v>
      </c>
      <c r="I6" s="68">
        <v>0</v>
      </c>
      <c r="J6" s="181">
        <v>5</v>
      </c>
      <c r="K6" s="68">
        <v>0</v>
      </c>
      <c r="L6" s="181">
        <v>8</v>
      </c>
      <c r="M6" s="68">
        <v>0</v>
      </c>
      <c r="N6" s="181">
        <v>7</v>
      </c>
      <c r="O6" s="68">
        <v>3</v>
      </c>
      <c r="P6" s="181" t="s">
        <v>0</v>
      </c>
      <c r="Q6" s="68"/>
      <c r="R6" s="181"/>
      <c r="S6" s="68"/>
      <c r="T6" s="181"/>
      <c r="U6" s="68"/>
      <c r="V6" s="181">
        <v>14</v>
      </c>
      <c r="W6" s="68">
        <v>0</v>
      </c>
      <c r="X6" s="181">
        <v>7</v>
      </c>
      <c r="Y6" s="68">
        <v>2</v>
      </c>
      <c r="Z6" s="145">
        <v>7</v>
      </c>
      <c r="AA6" s="154">
        <f>SUM(G6+I6+K6+M6+O6+Q6+S6+U6+W6+Y6)</f>
        <v>5</v>
      </c>
      <c r="AB6" s="271">
        <v>1</v>
      </c>
      <c r="AC6" s="29"/>
      <c r="AD6" s="29"/>
      <c r="AE6" s="29"/>
      <c r="AF6" s="29"/>
      <c r="AG6" s="29"/>
      <c r="AH6" s="29"/>
    </row>
    <row r="7" spans="1:34" ht="10.5" customHeight="1" thickBot="1">
      <c r="A7" s="203"/>
      <c r="B7" s="211"/>
      <c r="C7" s="213"/>
      <c r="D7" s="199"/>
      <c r="E7" s="199"/>
      <c r="F7" s="191"/>
      <c r="G7" s="72"/>
      <c r="H7" s="181"/>
      <c r="I7" s="72"/>
      <c r="J7" s="181"/>
      <c r="K7" s="72"/>
      <c r="L7" s="181"/>
      <c r="M7" s="72"/>
      <c r="N7" s="181"/>
      <c r="O7" s="72"/>
      <c r="P7" s="181"/>
      <c r="Q7" s="72" t="s">
        <v>11</v>
      </c>
      <c r="R7" s="181"/>
      <c r="S7" s="72"/>
      <c r="T7" s="181"/>
      <c r="U7" s="72"/>
      <c r="V7" s="181"/>
      <c r="W7" s="72"/>
      <c r="X7" s="181"/>
      <c r="Y7" s="72"/>
      <c r="Z7" s="144"/>
      <c r="AA7" s="155"/>
      <c r="AB7" s="272"/>
      <c r="AC7" s="29"/>
      <c r="AD7" s="29"/>
      <c r="AE7" s="29"/>
      <c r="AF7" s="29"/>
      <c r="AG7" s="29"/>
      <c r="AH7" s="29"/>
    </row>
    <row r="8" spans="1:34" ht="10.5" customHeight="1" thickTop="1">
      <c r="A8" s="202"/>
      <c r="B8" s="146">
        <v>2</v>
      </c>
      <c r="C8" s="148" t="str">
        <f>VLOOKUP(B8,'пр.взв'!B9:E32,2,FALSE)</f>
        <v>ФЕДОТОВ Станислав</v>
      </c>
      <c r="D8" s="156" t="str">
        <f>VLOOKUP(B8,'пр.взв'!B9:F38,3,FALSE)</f>
        <v>2000, 1р</v>
      </c>
      <c r="E8" s="156" t="str">
        <f>VLOOKUP(B8,'пр.взв'!B9:G38,4,FALSE)</f>
        <v>ПФО,Чувашская,Чебоксары</v>
      </c>
      <c r="F8" s="192">
        <v>1</v>
      </c>
      <c r="G8" s="73">
        <v>4</v>
      </c>
      <c r="H8" s="173">
        <v>4</v>
      </c>
      <c r="I8" s="73">
        <v>3</v>
      </c>
      <c r="J8" s="173" t="s">
        <v>96</v>
      </c>
      <c r="K8" s="73"/>
      <c r="L8" s="173" t="s">
        <v>96</v>
      </c>
      <c r="M8" s="73"/>
      <c r="N8" s="173" t="s">
        <v>96</v>
      </c>
      <c r="O8" s="73"/>
      <c r="P8" s="173" t="s">
        <v>96</v>
      </c>
      <c r="Q8" s="73"/>
      <c r="R8" s="173" t="s">
        <v>96</v>
      </c>
      <c r="S8" s="73"/>
      <c r="T8" s="173" t="s">
        <v>96</v>
      </c>
      <c r="U8" s="74"/>
      <c r="V8" s="173" t="s">
        <v>96</v>
      </c>
      <c r="W8" s="74"/>
      <c r="X8" s="173" t="s">
        <v>96</v>
      </c>
      <c r="Y8" s="74"/>
      <c r="Z8" s="145">
        <v>2</v>
      </c>
      <c r="AA8" s="154">
        <f>SUM(G8+I8+K8+M8+O8+Q8+S8+U8+W8+Y8)</f>
        <v>7</v>
      </c>
      <c r="AB8" s="271" t="s">
        <v>103</v>
      </c>
      <c r="AC8" s="29"/>
      <c r="AD8" s="29"/>
      <c r="AE8" s="29"/>
      <c r="AF8" s="29"/>
      <c r="AG8" s="29"/>
      <c r="AH8" s="29"/>
    </row>
    <row r="9" spans="1:34" ht="10.5" customHeight="1" thickBot="1">
      <c r="A9" s="209"/>
      <c r="B9" s="147"/>
      <c r="C9" s="149"/>
      <c r="D9" s="157"/>
      <c r="E9" s="157"/>
      <c r="F9" s="191"/>
      <c r="G9" s="75"/>
      <c r="H9" s="174"/>
      <c r="I9" s="75"/>
      <c r="J9" s="174"/>
      <c r="K9" s="75"/>
      <c r="L9" s="174"/>
      <c r="M9" s="75"/>
      <c r="N9" s="174"/>
      <c r="O9" s="75"/>
      <c r="P9" s="174"/>
      <c r="Q9" s="75"/>
      <c r="R9" s="174"/>
      <c r="S9" s="75"/>
      <c r="T9" s="174"/>
      <c r="U9" s="76"/>
      <c r="V9" s="174"/>
      <c r="W9" s="76"/>
      <c r="X9" s="174"/>
      <c r="Y9" s="76"/>
      <c r="Z9" s="144"/>
      <c r="AA9" s="155"/>
      <c r="AB9" s="272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14">
        <v>3</v>
      </c>
      <c r="C10" s="148" t="str">
        <f>VLOOKUP(B10,'пр.взв'!B11:E34,2,FALSE)</f>
        <v>ЛАРЮКОВ Антон</v>
      </c>
      <c r="D10" s="150" t="str">
        <f>VLOOKUP(B10,'пр.взв'!B11:F40,3,FALSE)</f>
        <v>1999, 2р</v>
      </c>
      <c r="E10" s="150" t="str">
        <f>VLOOKUP(B10,'пр.взв'!B11:G40,4,FALSE)</f>
        <v>М,Москва, Юность Москвы</v>
      </c>
      <c r="F10" s="152">
        <v>4</v>
      </c>
      <c r="G10" s="77">
        <v>2</v>
      </c>
      <c r="H10" s="143">
        <v>1</v>
      </c>
      <c r="I10" s="77">
        <v>4</v>
      </c>
      <c r="J10" s="143" t="s">
        <v>96</v>
      </c>
      <c r="K10" s="77"/>
      <c r="L10" s="143" t="s">
        <v>96</v>
      </c>
      <c r="M10" s="77"/>
      <c r="N10" s="143" t="s">
        <v>96</v>
      </c>
      <c r="O10" s="77"/>
      <c r="P10" s="143" t="s">
        <v>96</v>
      </c>
      <c r="Q10" s="77"/>
      <c r="R10" s="143" t="s">
        <v>96</v>
      </c>
      <c r="S10" s="77"/>
      <c r="T10" s="143" t="s">
        <v>96</v>
      </c>
      <c r="U10" s="78"/>
      <c r="V10" s="143" t="s">
        <v>96</v>
      </c>
      <c r="W10" s="78"/>
      <c r="X10" s="143" t="s">
        <v>96</v>
      </c>
      <c r="Y10" s="78"/>
      <c r="Z10" s="145">
        <v>2</v>
      </c>
      <c r="AA10" s="154">
        <f>SUM(G10+I10+K10+M10+O10+Q10+S10+U10+W10+Y10)</f>
        <v>6</v>
      </c>
      <c r="AB10" s="271" t="s">
        <v>20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11"/>
      <c r="C11" s="149"/>
      <c r="D11" s="151"/>
      <c r="E11" s="151"/>
      <c r="F11" s="153"/>
      <c r="G11" s="75"/>
      <c r="H11" s="144"/>
      <c r="I11" s="75"/>
      <c r="J11" s="144"/>
      <c r="K11" s="75"/>
      <c r="L11" s="144"/>
      <c r="M11" s="75"/>
      <c r="N11" s="144"/>
      <c r="O11" s="75"/>
      <c r="P11" s="144"/>
      <c r="Q11" s="75"/>
      <c r="R11" s="144"/>
      <c r="S11" s="75"/>
      <c r="T11" s="144"/>
      <c r="U11" s="76"/>
      <c r="V11" s="144"/>
      <c r="W11" s="76"/>
      <c r="X11" s="144"/>
      <c r="Y11" s="76"/>
      <c r="Z11" s="144"/>
      <c r="AA11" s="155"/>
      <c r="AB11" s="272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46">
        <v>4</v>
      </c>
      <c r="C12" s="148" t="str">
        <f>VLOOKUP(B12,'пр.взв'!B13:E36,2,FALSE)</f>
        <v>КАРАТЕЕВ Кирилл</v>
      </c>
      <c r="D12" s="150" t="str">
        <f>VLOOKUP(B12,'пр.взв'!B13:F42,3,FALSE)</f>
        <v>2000, 1р</v>
      </c>
      <c r="E12" s="156" t="str">
        <f>VLOOKUP(B12,'пр.взв'!B13:G42,4,FALSE)</f>
        <v>М,Москва,С70</v>
      </c>
      <c r="F12" s="152">
        <v>3</v>
      </c>
      <c r="G12" s="77">
        <v>3</v>
      </c>
      <c r="H12" s="143">
        <v>2</v>
      </c>
      <c r="I12" s="77">
        <v>1</v>
      </c>
      <c r="J12" s="143">
        <v>7</v>
      </c>
      <c r="K12" s="77">
        <v>3</v>
      </c>
      <c r="L12" s="143" t="s">
        <v>96</v>
      </c>
      <c r="M12" s="77"/>
      <c r="N12" s="143" t="s">
        <v>96</v>
      </c>
      <c r="O12" s="77"/>
      <c r="P12" s="143" t="s">
        <v>96</v>
      </c>
      <c r="Q12" s="77"/>
      <c r="R12" s="143" t="s">
        <v>96</v>
      </c>
      <c r="S12" s="77"/>
      <c r="T12" s="143" t="s">
        <v>96</v>
      </c>
      <c r="U12" s="78"/>
      <c r="V12" s="143" t="s">
        <v>96</v>
      </c>
      <c r="W12" s="78"/>
      <c r="X12" s="143" t="s">
        <v>96</v>
      </c>
      <c r="Y12" s="78"/>
      <c r="Z12" s="145">
        <v>3</v>
      </c>
      <c r="AA12" s="154">
        <f>SUM(G12+I12+K12+M12+O12+Q12+S12+U12+W12+Y12)</f>
        <v>7</v>
      </c>
      <c r="AB12" s="271" t="s">
        <v>105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47"/>
      <c r="C13" s="149"/>
      <c r="D13" s="151"/>
      <c r="E13" s="157"/>
      <c r="F13" s="153"/>
      <c r="G13" s="75"/>
      <c r="H13" s="144"/>
      <c r="I13" s="75"/>
      <c r="J13" s="144"/>
      <c r="K13" s="75"/>
      <c r="L13" s="144"/>
      <c r="M13" s="75"/>
      <c r="N13" s="144"/>
      <c r="O13" s="75"/>
      <c r="P13" s="144"/>
      <c r="Q13" s="75"/>
      <c r="R13" s="144"/>
      <c r="S13" s="75"/>
      <c r="T13" s="144"/>
      <c r="U13" s="76"/>
      <c r="V13" s="144"/>
      <c r="W13" s="76"/>
      <c r="X13" s="144"/>
      <c r="Y13" s="76"/>
      <c r="Z13" s="144"/>
      <c r="AA13" s="155"/>
      <c r="AB13" s="272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14">
        <v>5</v>
      </c>
      <c r="C14" s="148" t="str">
        <f>VLOOKUP(B14,'пр.взв'!B15:E36,2,FALSE)</f>
        <v>БЕЛЯЕВ Борис</v>
      </c>
      <c r="D14" s="150" t="str">
        <f>VLOOKUP(B14,'пр.взв'!B15:F44,3,FALSE)</f>
        <v>2000, 2р</v>
      </c>
      <c r="E14" s="150" t="str">
        <f>VLOOKUP(B14,'пр.взв'!B15:G44,4,FALSE)</f>
        <v>СП,Санкт-Петербург</v>
      </c>
      <c r="F14" s="152">
        <v>6</v>
      </c>
      <c r="G14" s="77">
        <v>0</v>
      </c>
      <c r="H14" s="143">
        <v>7</v>
      </c>
      <c r="I14" s="77">
        <v>4</v>
      </c>
      <c r="J14" s="143">
        <v>1</v>
      </c>
      <c r="K14" s="77">
        <v>4</v>
      </c>
      <c r="L14" s="143" t="s">
        <v>96</v>
      </c>
      <c r="M14" s="77"/>
      <c r="N14" s="143" t="s">
        <v>96</v>
      </c>
      <c r="O14" s="77"/>
      <c r="P14" s="143" t="s">
        <v>96</v>
      </c>
      <c r="Q14" s="77"/>
      <c r="R14" s="143" t="s">
        <v>96</v>
      </c>
      <c r="S14" s="77"/>
      <c r="T14" s="143" t="s">
        <v>96</v>
      </c>
      <c r="U14" s="78"/>
      <c r="V14" s="143" t="s">
        <v>96</v>
      </c>
      <c r="W14" s="78"/>
      <c r="X14" s="143" t="s">
        <v>96</v>
      </c>
      <c r="Y14" s="78"/>
      <c r="Z14" s="145">
        <v>3</v>
      </c>
      <c r="AA14" s="154">
        <f>SUM(G14+I14+K14+M14+O14+Q14+S14+U14+W14+Y14)</f>
        <v>8</v>
      </c>
      <c r="AB14" s="271" t="s">
        <v>104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11"/>
      <c r="C15" s="149"/>
      <c r="D15" s="151"/>
      <c r="E15" s="151"/>
      <c r="F15" s="153"/>
      <c r="G15" s="75"/>
      <c r="H15" s="144"/>
      <c r="I15" s="75"/>
      <c r="J15" s="144"/>
      <c r="K15" s="75"/>
      <c r="L15" s="144"/>
      <c r="M15" s="75"/>
      <c r="N15" s="144"/>
      <c r="O15" s="75"/>
      <c r="P15" s="144"/>
      <c r="Q15" s="75"/>
      <c r="R15" s="144"/>
      <c r="S15" s="75"/>
      <c r="T15" s="144"/>
      <c r="U15" s="76"/>
      <c r="V15" s="144"/>
      <c r="W15" s="76"/>
      <c r="X15" s="144"/>
      <c r="Y15" s="76"/>
      <c r="Z15" s="144"/>
      <c r="AA15" s="155"/>
      <c r="AB15" s="272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46">
        <v>6</v>
      </c>
      <c r="C16" s="148" t="str">
        <f>VLOOKUP(B16,'пр.взв'!B17:E36,2,FALSE)</f>
        <v>КАЙТМАЗОВ Лазарь</v>
      </c>
      <c r="D16" s="150" t="str">
        <f>VLOOKUP(B16,'пр.взв'!B17:F46,3,FALSE)</f>
        <v>1999, 2р</v>
      </c>
      <c r="E16" s="156" t="str">
        <f>VLOOKUP(B16,'пр.взв'!B17:G46,4,FALSE)</f>
        <v>М,Москва,С70</v>
      </c>
      <c r="F16" s="152">
        <v>5</v>
      </c>
      <c r="G16" s="77">
        <v>4</v>
      </c>
      <c r="H16" s="143">
        <v>8</v>
      </c>
      <c r="I16" s="77">
        <v>4</v>
      </c>
      <c r="J16" s="143" t="s">
        <v>96</v>
      </c>
      <c r="K16" s="77"/>
      <c r="L16" s="143" t="s">
        <v>96</v>
      </c>
      <c r="M16" s="77"/>
      <c r="N16" s="143" t="s">
        <v>96</v>
      </c>
      <c r="O16" s="77"/>
      <c r="P16" s="143" t="s">
        <v>96</v>
      </c>
      <c r="Q16" s="77"/>
      <c r="R16" s="143" t="s">
        <v>96</v>
      </c>
      <c r="S16" s="77"/>
      <c r="T16" s="143" t="s">
        <v>96</v>
      </c>
      <c r="U16" s="78"/>
      <c r="V16" s="143" t="s">
        <v>96</v>
      </c>
      <c r="W16" s="78"/>
      <c r="X16" s="143" t="s">
        <v>96</v>
      </c>
      <c r="Y16" s="78"/>
      <c r="Z16" s="145">
        <v>2</v>
      </c>
      <c r="AA16" s="154">
        <f>SUM(G16+I16+K16+M16+O16+Q16+S16+U16+W16+Y16)</f>
        <v>8</v>
      </c>
      <c r="AB16" s="271">
        <v>15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47"/>
      <c r="C17" s="149"/>
      <c r="D17" s="151"/>
      <c r="E17" s="157"/>
      <c r="F17" s="153"/>
      <c r="G17" s="75"/>
      <c r="H17" s="144"/>
      <c r="I17" s="75"/>
      <c r="J17" s="144"/>
      <c r="K17" s="75"/>
      <c r="L17" s="144"/>
      <c r="M17" s="75"/>
      <c r="N17" s="144"/>
      <c r="O17" s="75"/>
      <c r="P17" s="144"/>
      <c r="Q17" s="75"/>
      <c r="R17" s="144"/>
      <c r="S17" s="75"/>
      <c r="T17" s="144"/>
      <c r="U17" s="76"/>
      <c r="V17" s="144"/>
      <c r="W17" s="76"/>
      <c r="X17" s="144"/>
      <c r="Y17" s="76"/>
      <c r="Z17" s="144"/>
      <c r="AA17" s="155"/>
      <c r="AB17" s="272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46">
        <v>7</v>
      </c>
      <c r="C18" s="148" t="str">
        <f>VLOOKUP(B18,'пр.взв'!B19:E36,2,FALSE)</f>
        <v>НОВИК Михаил</v>
      </c>
      <c r="D18" s="150" t="str">
        <f>VLOOKUP(B18,'пр.взв'!B19:F48,3,FALSE)</f>
        <v>1999, 1р</v>
      </c>
      <c r="E18" s="150" t="str">
        <f>VLOOKUP(B18,'пр.взв'!B19:G48,4,FALSE)</f>
        <v>М,Москва,С70</v>
      </c>
      <c r="F18" s="152">
        <v>8</v>
      </c>
      <c r="G18" s="77">
        <v>0</v>
      </c>
      <c r="H18" s="143">
        <v>5</v>
      </c>
      <c r="I18" s="77">
        <v>0</v>
      </c>
      <c r="J18" s="143">
        <v>4</v>
      </c>
      <c r="K18" s="77">
        <v>1</v>
      </c>
      <c r="L18" s="143" t="s">
        <v>94</v>
      </c>
      <c r="M18" s="77"/>
      <c r="N18" s="143">
        <v>1</v>
      </c>
      <c r="O18" s="77">
        <v>2</v>
      </c>
      <c r="P18" s="143" t="s">
        <v>0</v>
      </c>
      <c r="Q18" s="77"/>
      <c r="R18" s="143"/>
      <c r="S18" s="77"/>
      <c r="T18" s="143"/>
      <c r="U18" s="78"/>
      <c r="V18" s="143">
        <v>13</v>
      </c>
      <c r="W18" s="78">
        <v>2</v>
      </c>
      <c r="X18" s="143">
        <v>1</v>
      </c>
      <c r="Y18" s="78">
        <v>3</v>
      </c>
      <c r="Z18" s="145">
        <v>7</v>
      </c>
      <c r="AA18" s="154">
        <f>SUM(G18+I18+K18+M18+O18+Q18+S18+U18+W18+Y18)</f>
        <v>8</v>
      </c>
      <c r="AB18" s="271">
        <v>2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47"/>
      <c r="C19" s="149"/>
      <c r="D19" s="151"/>
      <c r="E19" s="151"/>
      <c r="F19" s="153"/>
      <c r="G19" s="75"/>
      <c r="H19" s="144"/>
      <c r="I19" s="75"/>
      <c r="J19" s="144"/>
      <c r="K19" s="75"/>
      <c r="L19" s="144"/>
      <c r="M19" s="75"/>
      <c r="N19" s="144"/>
      <c r="O19" s="75"/>
      <c r="P19" s="144"/>
      <c r="Q19" s="75" t="s">
        <v>10</v>
      </c>
      <c r="R19" s="144"/>
      <c r="S19" s="75"/>
      <c r="T19" s="144"/>
      <c r="U19" s="76"/>
      <c r="V19" s="144"/>
      <c r="W19" s="76"/>
      <c r="X19" s="144"/>
      <c r="Y19" s="76"/>
      <c r="Z19" s="144"/>
      <c r="AA19" s="155"/>
      <c r="AB19" s="272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46">
        <v>8</v>
      </c>
      <c r="C20" s="148" t="str">
        <f>VLOOKUP(B20,'пр.взв'!B21:E36,2,FALSE)</f>
        <v>ХАМИЛОВ Никита</v>
      </c>
      <c r="D20" s="150" t="str">
        <f>VLOOKUP(B20,'пр.взв'!B21:F50,3,FALSE)</f>
        <v>1999, 1р</v>
      </c>
      <c r="E20" s="156" t="str">
        <f>VLOOKUP(B20,'пр.взв'!B21:G50,4,FALSE)</f>
        <v>ЦФО,Ярославская,Ярославль</v>
      </c>
      <c r="F20" s="152">
        <v>7</v>
      </c>
      <c r="G20" s="77">
        <v>4</v>
      </c>
      <c r="H20" s="143">
        <v>6</v>
      </c>
      <c r="I20" s="77">
        <v>0</v>
      </c>
      <c r="J20" s="143" t="s">
        <v>94</v>
      </c>
      <c r="K20" s="77"/>
      <c r="L20" s="143">
        <v>1</v>
      </c>
      <c r="M20" s="77">
        <v>4</v>
      </c>
      <c r="N20" s="143" t="s">
        <v>96</v>
      </c>
      <c r="O20" s="77"/>
      <c r="P20" s="143" t="s">
        <v>96</v>
      </c>
      <c r="Q20" s="77"/>
      <c r="R20" s="143" t="s">
        <v>96</v>
      </c>
      <c r="S20" s="77"/>
      <c r="T20" s="143" t="s">
        <v>96</v>
      </c>
      <c r="U20" s="78"/>
      <c r="V20" s="143" t="s">
        <v>96</v>
      </c>
      <c r="W20" s="78"/>
      <c r="X20" s="143" t="s">
        <v>96</v>
      </c>
      <c r="Y20" s="78"/>
      <c r="Z20" s="143">
        <v>4</v>
      </c>
      <c r="AA20" s="193">
        <f>SUM(G20+I20+K20+M20+O20+Q20+S20+U20+W20+Y20)</f>
        <v>8</v>
      </c>
      <c r="AB20" s="273" t="s">
        <v>15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20"/>
      <c r="C21" s="215"/>
      <c r="D21" s="216"/>
      <c r="E21" s="217"/>
      <c r="F21" s="196"/>
      <c r="G21" s="79"/>
      <c r="H21" s="172"/>
      <c r="I21" s="79"/>
      <c r="J21" s="172"/>
      <c r="K21" s="79"/>
      <c r="L21" s="172"/>
      <c r="M21" s="79"/>
      <c r="N21" s="172"/>
      <c r="O21" s="79"/>
      <c r="P21" s="172"/>
      <c r="Q21" s="79"/>
      <c r="R21" s="172"/>
      <c r="S21" s="79"/>
      <c r="T21" s="172"/>
      <c r="U21" s="80"/>
      <c r="V21" s="172"/>
      <c r="W21" s="80"/>
      <c r="X21" s="172"/>
      <c r="Y21" s="80"/>
      <c r="Z21" s="172"/>
      <c r="AA21" s="194"/>
      <c r="AB21" s="274"/>
      <c r="AC21" s="29"/>
      <c r="AD21" s="29"/>
      <c r="AE21" s="29"/>
      <c r="AF21" s="29"/>
      <c r="AG21" s="29"/>
      <c r="AH21" s="29"/>
    </row>
    <row r="22" spans="1:34" ht="10.5" customHeight="1">
      <c r="A22" s="17"/>
      <c r="B22" s="214">
        <v>9</v>
      </c>
      <c r="C22" s="218" t="str">
        <f>VLOOKUP(B22,'пр.взв'!B23:E36,2,FALSE)</f>
        <v>БОНДАРЬ Кирилл</v>
      </c>
      <c r="D22" s="219" t="str">
        <f>VLOOKUP(B22,'пр.взв'!B23:F52,3,FALSE)</f>
        <v>2000, 2р</v>
      </c>
      <c r="E22" s="219" t="str">
        <f>VLOOKUP(B22,'пр.взв'!B23:G52,4,FALSE)</f>
        <v>М,Москва,С70</v>
      </c>
      <c r="F22" s="197">
        <v>10</v>
      </c>
      <c r="G22" s="81">
        <v>0</v>
      </c>
      <c r="H22" s="171">
        <v>11</v>
      </c>
      <c r="I22" s="81">
        <v>0</v>
      </c>
      <c r="J22" s="171">
        <v>12</v>
      </c>
      <c r="K22" s="81">
        <v>0</v>
      </c>
      <c r="L22" s="171">
        <v>13</v>
      </c>
      <c r="M22" s="81">
        <v>4</v>
      </c>
      <c r="N22" s="171" t="s">
        <v>94</v>
      </c>
      <c r="O22" s="81"/>
      <c r="P22" s="171">
        <v>14</v>
      </c>
      <c r="Q22" s="81">
        <v>4</v>
      </c>
      <c r="R22" s="171" t="s">
        <v>96</v>
      </c>
      <c r="S22" s="81"/>
      <c r="T22" s="171" t="s">
        <v>96</v>
      </c>
      <c r="U22" s="82"/>
      <c r="V22" s="171" t="s">
        <v>96</v>
      </c>
      <c r="W22" s="82"/>
      <c r="X22" s="171" t="s">
        <v>96</v>
      </c>
      <c r="Y22" s="82"/>
      <c r="Z22" s="171">
        <v>6</v>
      </c>
      <c r="AA22" s="195">
        <f>SUM(G22+I22+K22+M22+O22+Q22+S22+U22+W22+Y22)</f>
        <v>8</v>
      </c>
      <c r="AB22" s="275" t="s">
        <v>14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47"/>
      <c r="C23" s="149"/>
      <c r="D23" s="151"/>
      <c r="E23" s="151"/>
      <c r="F23" s="153"/>
      <c r="G23" s="75"/>
      <c r="H23" s="144"/>
      <c r="I23" s="75"/>
      <c r="J23" s="144"/>
      <c r="K23" s="75"/>
      <c r="L23" s="144"/>
      <c r="M23" s="75"/>
      <c r="N23" s="144"/>
      <c r="O23" s="75"/>
      <c r="P23" s="144"/>
      <c r="Q23" s="75"/>
      <c r="R23" s="144"/>
      <c r="S23" s="75"/>
      <c r="T23" s="144"/>
      <c r="U23" s="76"/>
      <c r="V23" s="144"/>
      <c r="W23" s="76"/>
      <c r="X23" s="144"/>
      <c r="Y23" s="76"/>
      <c r="Z23" s="144"/>
      <c r="AA23" s="155"/>
      <c r="AB23" s="272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46">
        <v>10</v>
      </c>
      <c r="C24" s="148" t="str">
        <f>VLOOKUP(B24,'пр.взв'!B25:E36,2,FALSE)</f>
        <v>МАЗОХИН Максим</v>
      </c>
      <c r="D24" s="150" t="str">
        <f>VLOOKUP(B24,'пр.взв'!B25:F54,3,FALSE)</f>
        <v>2000, 1р</v>
      </c>
      <c r="E24" s="156" t="str">
        <f>VLOOKUP(B24,'пр.взв'!B25:G54,4,FALSE)</f>
        <v>ЦФО,Костромская</v>
      </c>
      <c r="F24" s="152">
        <v>9</v>
      </c>
      <c r="G24" s="77">
        <v>4</v>
      </c>
      <c r="H24" s="143">
        <v>12</v>
      </c>
      <c r="I24" s="77">
        <v>3</v>
      </c>
      <c r="J24" s="143" t="s">
        <v>96</v>
      </c>
      <c r="K24" s="77"/>
      <c r="L24" s="143" t="s">
        <v>96</v>
      </c>
      <c r="M24" s="77"/>
      <c r="N24" s="143" t="s">
        <v>96</v>
      </c>
      <c r="O24" s="77"/>
      <c r="P24" s="143" t="s">
        <v>96</v>
      </c>
      <c r="Q24" s="77"/>
      <c r="R24" s="143" t="s">
        <v>96</v>
      </c>
      <c r="S24" s="77"/>
      <c r="T24" s="143" t="s">
        <v>96</v>
      </c>
      <c r="U24" s="78"/>
      <c r="V24" s="143" t="s">
        <v>96</v>
      </c>
      <c r="W24" s="78"/>
      <c r="X24" s="143" t="s">
        <v>96</v>
      </c>
      <c r="Y24" s="78"/>
      <c r="Z24" s="145">
        <v>2</v>
      </c>
      <c r="AA24" s="154">
        <f>SUM(G24+I24+K24+M24+O24+Q24+S24+U24+W24+Y24)</f>
        <v>7</v>
      </c>
      <c r="AB24" s="271" t="s">
        <v>103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47"/>
      <c r="C25" s="149"/>
      <c r="D25" s="151"/>
      <c r="E25" s="157"/>
      <c r="F25" s="153"/>
      <c r="G25" s="75"/>
      <c r="H25" s="144"/>
      <c r="I25" s="75"/>
      <c r="J25" s="144"/>
      <c r="K25" s="75"/>
      <c r="L25" s="144"/>
      <c r="M25" s="75"/>
      <c r="N25" s="144"/>
      <c r="O25" s="75"/>
      <c r="P25" s="144"/>
      <c r="Q25" s="75"/>
      <c r="R25" s="144"/>
      <c r="S25" s="75"/>
      <c r="T25" s="144"/>
      <c r="U25" s="76"/>
      <c r="V25" s="144"/>
      <c r="W25" s="76"/>
      <c r="X25" s="144"/>
      <c r="Y25" s="76"/>
      <c r="Z25" s="144"/>
      <c r="AA25" s="155"/>
      <c r="AB25" s="272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46">
        <v>11</v>
      </c>
      <c r="C26" s="148" t="str">
        <f>VLOOKUP(B26,'пр.взв'!B27:E36,2,FALSE)</f>
        <v>КИСИЛЕВ Даниил</v>
      </c>
      <c r="D26" s="150" t="str">
        <f>VLOOKUP(B26,'пр.взв'!B27:F56,3,FALSE)</f>
        <v>1999, 1р</v>
      </c>
      <c r="E26" s="150" t="str">
        <f>VLOOKUP(B26,'пр.взв'!B27:G56,4,FALSE)</f>
        <v>М,Москва,С70</v>
      </c>
      <c r="F26" s="152">
        <v>12</v>
      </c>
      <c r="G26" s="77">
        <v>3</v>
      </c>
      <c r="H26" s="143">
        <v>9</v>
      </c>
      <c r="I26" s="77">
        <v>4</v>
      </c>
      <c r="J26" s="143" t="s">
        <v>96</v>
      </c>
      <c r="K26" s="77"/>
      <c r="L26" s="143" t="s">
        <v>96</v>
      </c>
      <c r="M26" s="77"/>
      <c r="N26" s="143" t="s">
        <v>96</v>
      </c>
      <c r="O26" s="77"/>
      <c r="P26" s="143" t="s">
        <v>96</v>
      </c>
      <c r="Q26" s="77"/>
      <c r="R26" s="143" t="s">
        <v>96</v>
      </c>
      <c r="S26" s="77"/>
      <c r="T26" s="143" t="s">
        <v>96</v>
      </c>
      <c r="U26" s="78"/>
      <c r="V26" s="143" t="s">
        <v>96</v>
      </c>
      <c r="W26" s="78"/>
      <c r="X26" s="143" t="s">
        <v>96</v>
      </c>
      <c r="Y26" s="78"/>
      <c r="Z26" s="145">
        <v>2</v>
      </c>
      <c r="AA26" s="154">
        <f>SUM(G26+I26+K26+M26+O26+Q26+S26+U26+W26+Y26)</f>
        <v>7</v>
      </c>
      <c r="AB26" s="271" t="s">
        <v>103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47"/>
      <c r="C27" s="149"/>
      <c r="D27" s="151"/>
      <c r="E27" s="151"/>
      <c r="F27" s="153"/>
      <c r="G27" s="75"/>
      <c r="H27" s="144"/>
      <c r="I27" s="75"/>
      <c r="J27" s="144"/>
      <c r="K27" s="75"/>
      <c r="L27" s="144"/>
      <c r="M27" s="75"/>
      <c r="N27" s="144"/>
      <c r="O27" s="75"/>
      <c r="P27" s="144"/>
      <c r="Q27" s="75"/>
      <c r="R27" s="144"/>
      <c r="S27" s="75"/>
      <c r="T27" s="144"/>
      <c r="U27" s="76"/>
      <c r="V27" s="144"/>
      <c r="W27" s="76"/>
      <c r="X27" s="144"/>
      <c r="Y27" s="76"/>
      <c r="Z27" s="144"/>
      <c r="AA27" s="155"/>
      <c r="AB27" s="272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46">
        <v>12</v>
      </c>
      <c r="C28" s="148" t="str">
        <f>VLOOKUP(B28,'пр.взв'!B29:E36,2,FALSE)</f>
        <v>МУДРОВ Данила</v>
      </c>
      <c r="D28" s="150" t="str">
        <f>VLOOKUP(B28,'пр.взв'!B29:F58,3,FALSE)</f>
        <v>1999, 1р</v>
      </c>
      <c r="E28" s="156" t="str">
        <f>VLOOKUP(B28,'пр.взв'!B29:G58,4,FALSE)</f>
        <v>М,Москва,СШ 58</v>
      </c>
      <c r="F28" s="152">
        <v>11</v>
      </c>
      <c r="G28" s="77">
        <v>2</v>
      </c>
      <c r="H28" s="143">
        <v>10</v>
      </c>
      <c r="I28" s="77">
        <v>1</v>
      </c>
      <c r="J28" s="143">
        <v>9</v>
      </c>
      <c r="K28" s="77">
        <v>4</v>
      </c>
      <c r="L28" s="143" t="s">
        <v>96</v>
      </c>
      <c r="M28" s="77"/>
      <c r="N28" s="143" t="s">
        <v>96</v>
      </c>
      <c r="O28" s="77"/>
      <c r="P28" s="143" t="s">
        <v>96</v>
      </c>
      <c r="Q28" s="77"/>
      <c r="R28" s="143" t="s">
        <v>96</v>
      </c>
      <c r="S28" s="77"/>
      <c r="T28" s="143" t="s">
        <v>96</v>
      </c>
      <c r="U28" s="78"/>
      <c r="V28" s="143" t="s">
        <v>96</v>
      </c>
      <c r="W28" s="78"/>
      <c r="X28" s="143" t="s">
        <v>96</v>
      </c>
      <c r="Y28" s="78"/>
      <c r="Z28" s="145">
        <v>3</v>
      </c>
      <c r="AA28" s="154">
        <f>SUM(G28+I28+K28+M28+O28+Q28+S28+U28+W28+Y28)</f>
        <v>7</v>
      </c>
      <c r="AB28" s="271" t="s">
        <v>105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47"/>
      <c r="C29" s="149"/>
      <c r="D29" s="151"/>
      <c r="E29" s="157"/>
      <c r="F29" s="153"/>
      <c r="G29" s="75"/>
      <c r="H29" s="144"/>
      <c r="I29" s="75"/>
      <c r="J29" s="144"/>
      <c r="K29" s="75"/>
      <c r="L29" s="144"/>
      <c r="M29" s="75"/>
      <c r="N29" s="144"/>
      <c r="O29" s="75"/>
      <c r="P29" s="144"/>
      <c r="Q29" s="75"/>
      <c r="R29" s="144"/>
      <c r="S29" s="75"/>
      <c r="T29" s="144"/>
      <c r="U29" s="76"/>
      <c r="V29" s="144"/>
      <c r="W29" s="76"/>
      <c r="X29" s="144"/>
      <c r="Y29" s="76"/>
      <c r="Z29" s="144"/>
      <c r="AA29" s="155"/>
      <c r="AB29" s="272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46">
        <v>13</v>
      </c>
      <c r="C30" s="148" t="str">
        <f>VLOOKUP(B30,'пр.взв'!B31:E36,2,FALSE)</f>
        <v>ДЖАФАРОВ Вадим</v>
      </c>
      <c r="D30" s="150" t="str">
        <f>VLOOKUP(B30,'пр.взв'!B31:F60,3,FALSE)</f>
        <v>2000, 1р</v>
      </c>
      <c r="E30" s="150" t="str">
        <f>VLOOKUP(B30,'пр.взв'!B31:G60,4,FALSE)</f>
        <v>М,Москва,С70</v>
      </c>
      <c r="F30" s="152">
        <v>14</v>
      </c>
      <c r="G30" s="77">
        <v>3</v>
      </c>
      <c r="H30" s="143">
        <v>15</v>
      </c>
      <c r="I30" s="77">
        <v>0</v>
      </c>
      <c r="J30" s="143" t="s">
        <v>94</v>
      </c>
      <c r="K30" s="77"/>
      <c r="L30" s="143">
        <v>9</v>
      </c>
      <c r="M30" s="77">
        <v>0</v>
      </c>
      <c r="N30" s="143">
        <v>14</v>
      </c>
      <c r="O30" s="77">
        <v>0</v>
      </c>
      <c r="P30" s="143" t="s">
        <v>94</v>
      </c>
      <c r="Q30" s="77"/>
      <c r="R30" s="143" t="s">
        <v>101</v>
      </c>
      <c r="S30" s="77"/>
      <c r="T30" s="143"/>
      <c r="U30" s="78"/>
      <c r="V30" s="143">
        <v>7</v>
      </c>
      <c r="W30" s="78">
        <v>3</v>
      </c>
      <c r="X30" s="143"/>
      <c r="Y30" s="78"/>
      <c r="Z30" s="145">
        <v>7</v>
      </c>
      <c r="AA30" s="154">
        <f>SUM(G30+I30+K30+M30+O30+Q30+S30+U30+W30+Y30)</f>
        <v>6</v>
      </c>
      <c r="AB30" s="271">
        <v>3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47"/>
      <c r="C31" s="149"/>
      <c r="D31" s="151"/>
      <c r="E31" s="151"/>
      <c r="F31" s="153"/>
      <c r="G31" s="75"/>
      <c r="H31" s="144"/>
      <c r="I31" s="75"/>
      <c r="J31" s="144"/>
      <c r="K31" s="75"/>
      <c r="L31" s="144"/>
      <c r="M31" s="75"/>
      <c r="N31" s="144"/>
      <c r="O31" s="75"/>
      <c r="P31" s="144"/>
      <c r="Q31" s="75"/>
      <c r="R31" s="144"/>
      <c r="S31" s="75" t="s">
        <v>11</v>
      </c>
      <c r="T31" s="144"/>
      <c r="U31" s="76"/>
      <c r="V31" s="144"/>
      <c r="W31" s="76"/>
      <c r="X31" s="144"/>
      <c r="Y31" s="76"/>
      <c r="Z31" s="144"/>
      <c r="AA31" s="155"/>
      <c r="AB31" s="272"/>
      <c r="AC31" s="29"/>
      <c r="AD31" s="29"/>
      <c r="AE31" s="29"/>
      <c r="AF31" s="29"/>
      <c r="AG31" s="29"/>
      <c r="AH31" s="29"/>
    </row>
    <row r="32" spans="2:34" ht="10.5" customHeight="1" thickTop="1">
      <c r="B32" s="146">
        <v>14</v>
      </c>
      <c r="C32" s="148" t="str">
        <f>VLOOKUP(B32,'пр.взв'!B33:E36,2,FALSE)</f>
        <v>САМСОНОВ Егор</v>
      </c>
      <c r="D32" s="150" t="str">
        <f>VLOOKUP(B32,'пр.взв'!B33:F62,3,FALSE)</f>
        <v>2000, 1р</v>
      </c>
      <c r="E32" s="156" t="str">
        <f>VLOOKUP(B32,'пр.взв'!B33:G62,4,FALSE)</f>
        <v>М,Москва,С70</v>
      </c>
      <c r="F32" s="152">
        <v>13</v>
      </c>
      <c r="G32" s="77">
        <v>1</v>
      </c>
      <c r="H32" s="143" t="s">
        <v>94</v>
      </c>
      <c r="I32" s="77"/>
      <c r="J32" s="143">
        <v>15</v>
      </c>
      <c r="K32" s="77">
        <v>0</v>
      </c>
      <c r="L32" s="143" t="s">
        <v>94</v>
      </c>
      <c r="M32" s="77"/>
      <c r="N32" s="143">
        <v>13</v>
      </c>
      <c r="O32" s="77">
        <v>4</v>
      </c>
      <c r="P32" s="143">
        <v>9</v>
      </c>
      <c r="Q32" s="77">
        <v>0</v>
      </c>
      <c r="R32" s="143" t="s">
        <v>101</v>
      </c>
      <c r="S32" s="77"/>
      <c r="T32" s="143"/>
      <c r="U32" s="78"/>
      <c r="V32" s="143">
        <v>1</v>
      </c>
      <c r="W32" s="78">
        <v>4</v>
      </c>
      <c r="X32" s="143"/>
      <c r="Y32" s="78"/>
      <c r="Z32" s="145">
        <v>7</v>
      </c>
      <c r="AA32" s="154">
        <f>SUM(G32+I32+K32+M32+O32+Q32+S32+U32+W32+Y32)</f>
        <v>9</v>
      </c>
      <c r="AB32" s="271">
        <v>3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47"/>
      <c r="C33" s="149"/>
      <c r="D33" s="151"/>
      <c r="E33" s="157"/>
      <c r="F33" s="153"/>
      <c r="G33" s="75"/>
      <c r="H33" s="144"/>
      <c r="I33" s="75"/>
      <c r="J33" s="144"/>
      <c r="K33" s="75"/>
      <c r="L33" s="144"/>
      <c r="M33" s="75"/>
      <c r="N33" s="144"/>
      <c r="O33" s="75"/>
      <c r="P33" s="144"/>
      <c r="Q33" s="75"/>
      <c r="R33" s="144"/>
      <c r="S33" s="75" t="s">
        <v>10</v>
      </c>
      <c r="T33" s="144"/>
      <c r="U33" s="76"/>
      <c r="V33" s="144"/>
      <c r="W33" s="76"/>
      <c r="X33" s="144"/>
      <c r="Y33" s="76"/>
      <c r="Z33" s="144"/>
      <c r="AA33" s="155"/>
      <c r="AB33" s="272"/>
      <c r="AC33" s="29"/>
      <c r="AD33" s="29"/>
      <c r="AE33" s="29"/>
      <c r="AF33" s="29"/>
      <c r="AG33" s="29"/>
      <c r="AH33" s="29"/>
    </row>
    <row r="34" spans="2:34" ht="10.5" customHeight="1" thickTop="1">
      <c r="B34" s="146">
        <v>15</v>
      </c>
      <c r="C34" s="148" t="str">
        <f>VLOOKUP(B34,'пр.взв'!B35:E36,2,FALSE)</f>
        <v>НАЗМУТДИНОВ Артем</v>
      </c>
      <c r="D34" s="150" t="str">
        <f>VLOOKUP(B34,'пр.взв'!B35:F64,3,FALSE)</f>
        <v>2000, 1р</v>
      </c>
      <c r="E34" s="150" t="str">
        <f>VLOOKUP(B34,'пр.взв'!B35:G64,4,FALSE)</f>
        <v>ЦФО,Владимирская</v>
      </c>
      <c r="F34" s="152" t="s">
        <v>94</v>
      </c>
      <c r="G34" s="77"/>
      <c r="H34" s="143">
        <v>13</v>
      </c>
      <c r="I34" s="77">
        <v>4</v>
      </c>
      <c r="J34" s="143">
        <v>14</v>
      </c>
      <c r="K34" s="77">
        <v>4</v>
      </c>
      <c r="L34" s="143" t="s">
        <v>96</v>
      </c>
      <c r="M34" s="77"/>
      <c r="N34" s="143" t="s">
        <v>96</v>
      </c>
      <c r="O34" s="77"/>
      <c r="P34" s="143" t="s">
        <v>96</v>
      </c>
      <c r="Q34" s="77"/>
      <c r="R34" s="143" t="s">
        <v>96</v>
      </c>
      <c r="S34" s="77"/>
      <c r="T34" s="143" t="s">
        <v>96</v>
      </c>
      <c r="U34" s="78"/>
      <c r="V34" s="143" t="s">
        <v>96</v>
      </c>
      <c r="W34" s="78"/>
      <c r="X34" s="143" t="s">
        <v>96</v>
      </c>
      <c r="Y34" s="78"/>
      <c r="Z34" s="145">
        <v>3</v>
      </c>
      <c r="AA34" s="154">
        <f>SUM(G34+I34+K34+M34+O34+Q34+S34+U34+W34+Y34)</f>
        <v>8</v>
      </c>
      <c r="AB34" s="271" t="s">
        <v>104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47"/>
      <c r="C35" s="149"/>
      <c r="D35" s="151"/>
      <c r="E35" s="151"/>
      <c r="F35" s="153"/>
      <c r="G35" s="75"/>
      <c r="H35" s="144"/>
      <c r="I35" s="75"/>
      <c r="J35" s="144"/>
      <c r="K35" s="75"/>
      <c r="L35" s="144"/>
      <c r="M35" s="75"/>
      <c r="N35" s="144"/>
      <c r="O35" s="75"/>
      <c r="P35" s="144"/>
      <c r="Q35" s="75"/>
      <c r="R35" s="144"/>
      <c r="S35" s="75"/>
      <c r="T35" s="144"/>
      <c r="U35" s="76"/>
      <c r="V35" s="144"/>
      <c r="W35" s="76"/>
      <c r="X35" s="144"/>
      <c r="Y35" s="76"/>
      <c r="Z35" s="144"/>
      <c r="AA35" s="155"/>
      <c r="AB35" s="272"/>
      <c r="AC35" s="29"/>
      <c r="AD35" s="29"/>
      <c r="AE35" s="29"/>
      <c r="AF35" s="29"/>
      <c r="AG35" s="29"/>
      <c r="AH35" s="29"/>
    </row>
    <row r="36" spans="2:34" ht="6" customHeight="1" thickTop="1">
      <c r="B36" s="27"/>
      <c r="C36" s="26"/>
      <c r="D36" s="26"/>
      <c r="E36" s="26"/>
      <c r="F36" s="28"/>
      <c r="G36" s="25"/>
      <c r="H36" s="28"/>
      <c r="I36" s="25"/>
      <c r="J36" s="28"/>
      <c r="K36" s="25"/>
      <c r="L36" s="28"/>
      <c r="M36" s="25"/>
      <c r="N36" s="28"/>
      <c r="O36" s="25"/>
      <c r="P36" s="28"/>
      <c r="Q36" s="25"/>
      <c r="R36" s="28"/>
      <c r="S36" s="25"/>
      <c r="T36" s="28"/>
      <c r="U36" s="25"/>
      <c r="V36" s="28"/>
      <c r="W36" s="25"/>
      <c r="X36" s="28"/>
      <c r="Y36" s="25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16.5" customHeight="1">
      <c r="B37" s="36" t="str">
        <f>HYPERLINK('[1]реквизиты'!$A$6)</f>
        <v>Гл. судья, судья МК</v>
      </c>
      <c r="C37" s="40"/>
      <c r="D37" s="40"/>
      <c r="E37" s="41"/>
      <c r="F37" s="42"/>
      <c r="N37" s="43" t="str">
        <f>HYPERLINK('[1]реквизиты'!$G$6)</f>
        <v>С.В.Сапожников </v>
      </c>
      <c r="O37" s="41"/>
      <c r="P37" s="41"/>
      <c r="Q37" s="41"/>
      <c r="R37" s="46"/>
      <c r="S37" s="44"/>
      <c r="T37" s="46"/>
      <c r="U37" s="44"/>
      <c r="V37" s="46"/>
      <c r="W37" s="45" t="str">
        <f>HYPERLINK('[1]реквизиты'!$G$7)</f>
        <v>/Ярославль/</v>
      </c>
      <c r="X37" s="46"/>
      <c r="Y37" s="44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15" customHeight="1">
      <c r="B38" s="47" t="str">
        <f>HYPERLINK('[1]реквизиты'!$A$8)</f>
        <v>Гл. секретарь, судья ВК</v>
      </c>
      <c r="C38" s="40"/>
      <c r="D38" s="54"/>
      <c r="E38" s="61"/>
      <c r="F38" s="62"/>
      <c r="G38" s="4"/>
      <c r="H38" s="4"/>
      <c r="I38" s="4"/>
      <c r="J38" s="4"/>
      <c r="K38" s="4"/>
      <c r="L38" s="4"/>
      <c r="M38" s="4"/>
      <c r="N38" s="43" t="str">
        <f>HYPERLINK('[1]реквизиты'!$G$8)</f>
        <v>А.С.Тимошин </v>
      </c>
      <c r="O38" s="41"/>
      <c r="P38" s="41"/>
      <c r="Q38" s="41"/>
      <c r="R38" s="46"/>
      <c r="S38" s="44"/>
      <c r="T38" s="46"/>
      <c r="U38" s="44"/>
      <c r="V38" s="46"/>
      <c r="W38" s="45" t="str">
        <f>HYPERLINK('[1]реквизиты'!$G$9)</f>
        <v>/Рыбинск/</v>
      </c>
      <c r="X38" s="46"/>
      <c r="Y38" s="44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2:34" ht="10.5" customHeight="1">
      <c r="B39" s="9"/>
      <c r="C39" s="9"/>
      <c r="D39" s="37"/>
      <c r="E39" s="4"/>
      <c r="F39" s="38"/>
      <c r="G39" s="18"/>
      <c r="K39" s="21"/>
      <c r="L39" s="28"/>
      <c r="M39" s="21"/>
      <c r="N39" s="28"/>
      <c r="O39" s="21"/>
      <c r="P39" s="28"/>
      <c r="Q39" s="21"/>
      <c r="R39" s="28"/>
      <c r="S39" s="21"/>
      <c r="T39" s="28"/>
      <c r="U39" s="21"/>
      <c r="V39" s="28"/>
      <c r="W39" s="21"/>
      <c r="X39" s="28"/>
      <c r="Y39" s="21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4:34" ht="10.5" customHeight="1">
      <c r="N40" s="28"/>
      <c r="O40" s="25"/>
      <c r="P40" s="28"/>
      <c r="Q40" s="25"/>
      <c r="R40" s="28"/>
      <c r="S40" s="25"/>
      <c r="T40" s="28"/>
      <c r="U40" s="25"/>
      <c r="V40" s="28"/>
      <c r="W40" s="25"/>
      <c r="X40" s="28"/>
      <c r="Y40" s="25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10.5" customHeight="1">
      <c r="B41" s="39"/>
      <c r="C41" s="39"/>
      <c r="D41" s="39"/>
      <c r="E41" s="18"/>
      <c r="F41" s="18"/>
      <c r="H41" s="18"/>
      <c r="K41" s="21"/>
      <c r="L41" s="28"/>
      <c r="M41" s="21"/>
      <c r="N41" s="28"/>
      <c r="O41" s="21"/>
      <c r="P41" s="28"/>
      <c r="Q41" s="21"/>
      <c r="R41" s="28"/>
      <c r="S41" s="21"/>
      <c r="T41" s="28"/>
      <c r="U41" s="21"/>
      <c r="V41" s="28"/>
      <c r="W41" s="21"/>
      <c r="X41" s="28"/>
      <c r="Y41" s="21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10.5" customHeight="1">
      <c r="B42" s="27"/>
      <c r="C42" s="26"/>
      <c r="D42" s="26"/>
      <c r="E42" s="26"/>
      <c r="F42" s="28"/>
      <c r="G42" s="25"/>
      <c r="H42" s="28"/>
      <c r="I42" s="25"/>
      <c r="J42" s="28"/>
      <c r="K42" s="25"/>
      <c r="L42" s="28"/>
      <c r="M42" s="25"/>
      <c r="N42" s="28"/>
      <c r="O42" s="25"/>
      <c r="P42" s="28"/>
      <c r="Q42" s="25"/>
      <c r="R42" s="28"/>
      <c r="S42" s="25"/>
      <c r="T42" s="28"/>
      <c r="U42" s="25"/>
      <c r="V42" s="28"/>
      <c r="W42" s="25"/>
      <c r="X42" s="28"/>
      <c r="Y42" s="25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30"/>
      <c r="C43" s="26"/>
      <c r="D43" s="26"/>
      <c r="E43" s="26"/>
      <c r="F43" s="28"/>
      <c r="G43" s="21"/>
      <c r="H43" s="28"/>
      <c r="I43" s="21"/>
      <c r="J43" s="28"/>
      <c r="K43" s="21"/>
      <c r="L43" s="28"/>
      <c r="M43" s="21"/>
      <c r="N43" s="28"/>
      <c r="O43" s="21"/>
      <c r="P43" s="28"/>
      <c r="Q43" s="21"/>
      <c r="R43" s="28"/>
      <c r="S43" s="21"/>
      <c r="T43" s="28"/>
      <c r="U43" s="21"/>
      <c r="V43" s="28"/>
      <c r="W43" s="21"/>
      <c r="X43" s="28"/>
      <c r="Y43" s="21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0.5" customHeight="1">
      <c r="B44" s="27"/>
      <c r="C44" s="26"/>
      <c r="D44" s="26"/>
      <c r="E44" s="26"/>
      <c r="F44" s="28"/>
      <c r="G44" s="25"/>
      <c r="H44" s="28"/>
      <c r="I44" s="25"/>
      <c r="J44" s="28"/>
      <c r="K44" s="25"/>
      <c r="L44" s="28"/>
      <c r="M44" s="25"/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30"/>
      <c r="C45" s="26"/>
      <c r="D45" s="26"/>
      <c r="E45" s="26"/>
      <c r="F45" s="28"/>
      <c r="G45" s="21"/>
      <c r="H45" s="28"/>
      <c r="I45" s="21"/>
      <c r="J45" s="2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0"/>
      <c r="C47" s="26"/>
      <c r="D47" s="26"/>
      <c r="E47" s="26"/>
      <c r="F47" s="28"/>
      <c r="G47" s="21"/>
      <c r="H47" s="28"/>
      <c r="I47" s="21"/>
      <c r="J47" s="2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31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2:31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2:31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</sheetData>
  <mergeCells count="281">
    <mergeCell ref="AB34:AB35"/>
    <mergeCell ref="AB26:AB27"/>
    <mergeCell ref="AB28:AB29"/>
    <mergeCell ref="AB30:AB31"/>
    <mergeCell ref="AB32:AB33"/>
    <mergeCell ref="H34:H35"/>
    <mergeCell ref="J34:J3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B24:B25"/>
    <mergeCell ref="E28:E29"/>
    <mergeCell ref="B26:B27"/>
    <mergeCell ref="C26:C27"/>
    <mergeCell ref="D26:D27"/>
    <mergeCell ref="AA14:AA15"/>
    <mergeCell ref="AA16:AA17"/>
    <mergeCell ref="Z16:Z17"/>
    <mergeCell ref="B22:B23"/>
    <mergeCell ref="C22:C23"/>
    <mergeCell ref="D22:D23"/>
    <mergeCell ref="B20:B21"/>
    <mergeCell ref="B16:B17"/>
    <mergeCell ref="C16:C17"/>
    <mergeCell ref="D16:D17"/>
    <mergeCell ref="E26:E27"/>
    <mergeCell ref="B30:B31"/>
    <mergeCell ref="C30:C31"/>
    <mergeCell ref="D30:D31"/>
    <mergeCell ref="B28:B29"/>
    <mergeCell ref="C28:C29"/>
    <mergeCell ref="D28:D29"/>
    <mergeCell ref="C24:C25"/>
    <mergeCell ref="D24:D25"/>
    <mergeCell ref="E24:E25"/>
    <mergeCell ref="C20:C21"/>
    <mergeCell ref="D20:D21"/>
    <mergeCell ref="E20:E21"/>
    <mergeCell ref="E22:E23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E16:E17"/>
    <mergeCell ref="E18:E19"/>
    <mergeCell ref="P28:P29"/>
    <mergeCell ref="R28:R29"/>
    <mergeCell ref="F28:F29"/>
    <mergeCell ref="F16:F17"/>
    <mergeCell ref="F18:F19"/>
    <mergeCell ref="F20:F21"/>
    <mergeCell ref="F22:F23"/>
    <mergeCell ref="F24:F25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H24:H25"/>
    <mergeCell ref="H22:H23"/>
    <mergeCell ref="T6:T7"/>
    <mergeCell ref="R22:R23"/>
    <mergeCell ref="R24:R25"/>
    <mergeCell ref="J22:J23"/>
    <mergeCell ref="L22:L23"/>
    <mergeCell ref="N22:N23"/>
    <mergeCell ref="P18:P19"/>
    <mergeCell ref="T5:U5"/>
    <mergeCell ref="T10:T11"/>
    <mergeCell ref="T14:T15"/>
    <mergeCell ref="T22:T23"/>
    <mergeCell ref="F8:F9"/>
    <mergeCell ref="F10:F11"/>
    <mergeCell ref="F12:F13"/>
    <mergeCell ref="F14:F1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L16:L17"/>
    <mergeCell ref="N16:N17"/>
    <mergeCell ref="N18:N19"/>
    <mergeCell ref="H14:H15"/>
    <mergeCell ref="J14:J15"/>
    <mergeCell ref="H16:H17"/>
    <mergeCell ref="J16:J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H8:H9"/>
    <mergeCell ref="J8:J9"/>
    <mergeCell ref="L8:L9"/>
    <mergeCell ref="N8:N9"/>
    <mergeCell ref="X6:X7"/>
    <mergeCell ref="V5:W5"/>
    <mergeCell ref="X5:Y5"/>
    <mergeCell ref="F5:G5"/>
    <mergeCell ref="H5:I5"/>
    <mergeCell ref="P5:Q5"/>
    <mergeCell ref="R5:S5"/>
    <mergeCell ref="N5:O5"/>
    <mergeCell ref="F6:F7"/>
    <mergeCell ref="H6:H7"/>
    <mergeCell ref="B2:J2"/>
    <mergeCell ref="D4:D5"/>
    <mergeCell ref="E4:E5"/>
    <mergeCell ref="V12:V13"/>
    <mergeCell ref="V6:V7"/>
    <mergeCell ref="F4:Y4"/>
    <mergeCell ref="P8:P9"/>
    <mergeCell ref="R8:R9"/>
    <mergeCell ref="J6:J7"/>
    <mergeCell ref="L6:L7"/>
    <mergeCell ref="X12:X13"/>
    <mergeCell ref="V14:V15"/>
    <mergeCell ref="V8:V9"/>
    <mergeCell ref="X8:X9"/>
    <mergeCell ref="V10:V11"/>
    <mergeCell ref="X10:X11"/>
    <mergeCell ref="X14:X15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V34:V35"/>
    <mergeCell ref="X34:X35"/>
    <mergeCell ref="Z34:Z35"/>
    <mergeCell ref="B34:B35"/>
    <mergeCell ref="C34:C35"/>
    <mergeCell ref="D34:D35"/>
    <mergeCell ref="F34:F35"/>
    <mergeCell ref="E34:E35"/>
    <mergeCell ref="L34:L35"/>
    <mergeCell ref="N34:N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57"/>
  <sheetViews>
    <sheetView workbookViewId="0" topLeftCell="A1">
      <selection activeCell="D5" sqref="D5:D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44</v>
      </c>
      <c r="B1" s="222"/>
      <c r="C1" s="222"/>
      <c r="D1" s="222"/>
      <c r="E1" s="222"/>
      <c r="F1" s="222"/>
      <c r="G1" s="222"/>
    </row>
    <row r="2" spans="1:10" ht="24" customHeight="1">
      <c r="A2" s="236" t="str">
        <f>HYPERLINK('[1]реквизиты'!$A$2)</f>
        <v>XII Всероссийский турнир по самбо памяти ст.тренера СДЮСШОР, МС СССР Анисимова В.О.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5-7 февраля 2015 г.          г.Владимир</v>
      </c>
      <c r="B3" s="238"/>
      <c r="C3" s="238"/>
      <c r="D3" s="238"/>
      <c r="E3" s="238"/>
      <c r="F3" s="238"/>
      <c r="G3" s="238"/>
    </row>
    <row r="4" ht="12.75">
      <c r="D4" s="9" t="s">
        <v>93</v>
      </c>
    </row>
    <row r="5" spans="1:7" ht="12.75">
      <c r="A5" s="235" t="s">
        <v>1</v>
      </c>
      <c r="B5" s="239" t="s">
        <v>5</v>
      </c>
      <c r="C5" s="235" t="s">
        <v>2</v>
      </c>
      <c r="D5" s="235" t="s">
        <v>3</v>
      </c>
      <c r="E5" s="235" t="s">
        <v>37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>
      <c r="A7" s="231" t="s">
        <v>10</v>
      </c>
      <c r="B7" s="233">
        <v>1</v>
      </c>
      <c r="C7" s="234" t="s">
        <v>66</v>
      </c>
      <c r="D7" s="235" t="s">
        <v>58</v>
      </c>
      <c r="E7" s="228" t="s">
        <v>55</v>
      </c>
      <c r="F7" s="229"/>
      <c r="G7" s="230" t="s">
        <v>61</v>
      </c>
    </row>
    <row r="8" spans="1:7" ht="12.75">
      <c r="A8" s="231"/>
      <c r="B8" s="233"/>
      <c r="C8" s="234"/>
      <c r="D8" s="235"/>
      <c r="E8" s="228"/>
      <c r="F8" s="229"/>
      <c r="G8" s="230"/>
    </row>
    <row r="9" spans="1:7" ht="12.75" customHeight="1">
      <c r="A9" s="231" t="s">
        <v>11</v>
      </c>
      <c r="B9" s="232">
        <v>2</v>
      </c>
      <c r="C9" s="234" t="s">
        <v>67</v>
      </c>
      <c r="D9" s="235" t="s">
        <v>58</v>
      </c>
      <c r="E9" s="228" t="s">
        <v>65</v>
      </c>
      <c r="F9" s="229"/>
      <c r="G9" s="230" t="s">
        <v>68</v>
      </c>
    </row>
    <row r="10" spans="1:7" ht="12.75" customHeight="1">
      <c r="A10" s="231"/>
      <c r="B10" s="233"/>
      <c r="C10" s="234"/>
      <c r="D10" s="235"/>
      <c r="E10" s="228"/>
      <c r="F10" s="229"/>
      <c r="G10" s="230"/>
    </row>
    <row r="11" spans="1:7" ht="12.75" customHeight="1">
      <c r="A11" s="231" t="s">
        <v>12</v>
      </c>
      <c r="B11" s="232">
        <v>3</v>
      </c>
      <c r="C11" s="234" t="s">
        <v>69</v>
      </c>
      <c r="D11" s="235" t="s">
        <v>70</v>
      </c>
      <c r="E11" s="228" t="s">
        <v>63</v>
      </c>
      <c r="F11" s="229"/>
      <c r="G11" s="230" t="s">
        <v>64</v>
      </c>
    </row>
    <row r="12" spans="1:7" ht="12.75" customHeight="1">
      <c r="A12" s="231"/>
      <c r="B12" s="233"/>
      <c r="C12" s="234"/>
      <c r="D12" s="235"/>
      <c r="E12" s="228"/>
      <c r="F12" s="229"/>
      <c r="G12" s="230"/>
    </row>
    <row r="13" spans="1:7" ht="12.75" customHeight="1">
      <c r="A13" s="231" t="s">
        <v>13</v>
      </c>
      <c r="B13" s="232">
        <v>4</v>
      </c>
      <c r="C13" s="234" t="s">
        <v>71</v>
      </c>
      <c r="D13" s="235" t="s">
        <v>58</v>
      </c>
      <c r="E13" s="228" t="s">
        <v>55</v>
      </c>
      <c r="F13" s="229"/>
      <c r="G13" s="230" t="s">
        <v>72</v>
      </c>
    </row>
    <row r="14" spans="1:7" ht="12.75" customHeight="1">
      <c r="A14" s="231"/>
      <c r="B14" s="233"/>
      <c r="C14" s="234"/>
      <c r="D14" s="235"/>
      <c r="E14" s="228"/>
      <c r="F14" s="229"/>
      <c r="G14" s="230"/>
    </row>
    <row r="15" spans="1:7" ht="12.75" customHeight="1">
      <c r="A15" s="231" t="s">
        <v>14</v>
      </c>
      <c r="B15" s="232">
        <v>5</v>
      </c>
      <c r="C15" s="234" t="s">
        <v>73</v>
      </c>
      <c r="D15" s="235" t="s">
        <v>57</v>
      </c>
      <c r="E15" s="228" t="s">
        <v>59</v>
      </c>
      <c r="F15" s="229"/>
      <c r="G15" s="230" t="s">
        <v>60</v>
      </c>
    </row>
    <row r="16" spans="1:7" ht="12.75" customHeight="1">
      <c r="A16" s="231"/>
      <c r="B16" s="233"/>
      <c r="C16" s="234"/>
      <c r="D16" s="235"/>
      <c r="E16" s="228"/>
      <c r="F16" s="229"/>
      <c r="G16" s="230"/>
    </row>
    <row r="17" spans="1:7" ht="12.75" customHeight="1">
      <c r="A17" s="231" t="s">
        <v>15</v>
      </c>
      <c r="B17" s="232">
        <v>6</v>
      </c>
      <c r="C17" s="234" t="s">
        <v>74</v>
      </c>
      <c r="D17" s="235" t="s">
        <v>70</v>
      </c>
      <c r="E17" s="228" t="s">
        <v>55</v>
      </c>
      <c r="F17" s="229"/>
      <c r="G17" s="230" t="s">
        <v>75</v>
      </c>
    </row>
    <row r="18" spans="1:7" ht="12.75" customHeight="1">
      <c r="A18" s="231"/>
      <c r="B18" s="233"/>
      <c r="C18" s="234"/>
      <c r="D18" s="235"/>
      <c r="E18" s="228"/>
      <c r="F18" s="229"/>
      <c r="G18" s="230"/>
    </row>
    <row r="19" spans="1:7" ht="12.75" customHeight="1">
      <c r="A19" s="231" t="s">
        <v>16</v>
      </c>
      <c r="B19" s="232">
        <v>7</v>
      </c>
      <c r="C19" s="234" t="s">
        <v>76</v>
      </c>
      <c r="D19" s="235" t="s">
        <v>53</v>
      </c>
      <c r="E19" s="228" t="s">
        <v>55</v>
      </c>
      <c r="F19" s="229"/>
      <c r="G19" s="230" t="s">
        <v>77</v>
      </c>
    </row>
    <row r="20" spans="1:7" ht="12.75" customHeight="1">
      <c r="A20" s="231"/>
      <c r="B20" s="233"/>
      <c r="C20" s="234"/>
      <c r="D20" s="235"/>
      <c r="E20" s="228"/>
      <c r="F20" s="229"/>
      <c r="G20" s="230"/>
    </row>
    <row r="21" spans="1:7" ht="12.75" customHeight="1">
      <c r="A21" s="231" t="s">
        <v>17</v>
      </c>
      <c r="B21" s="240">
        <v>8</v>
      </c>
      <c r="C21" s="234" t="s">
        <v>78</v>
      </c>
      <c r="D21" s="235" t="s">
        <v>53</v>
      </c>
      <c r="E21" s="228" t="s">
        <v>56</v>
      </c>
      <c r="F21" s="229"/>
      <c r="G21" s="230" t="s">
        <v>79</v>
      </c>
    </row>
    <row r="22" spans="1:7" ht="12.75" customHeight="1">
      <c r="A22" s="231"/>
      <c r="B22" s="241"/>
      <c r="C22" s="234"/>
      <c r="D22" s="235"/>
      <c r="E22" s="228"/>
      <c r="F22" s="229"/>
      <c r="G22" s="230"/>
    </row>
    <row r="23" spans="1:7" ht="12.75" customHeight="1">
      <c r="A23" s="231" t="s">
        <v>18</v>
      </c>
      <c r="B23" s="232">
        <v>9</v>
      </c>
      <c r="C23" s="234" t="s">
        <v>80</v>
      </c>
      <c r="D23" s="235" t="s">
        <v>57</v>
      </c>
      <c r="E23" s="228" t="s">
        <v>55</v>
      </c>
      <c r="F23" s="229"/>
      <c r="G23" s="230" t="s">
        <v>62</v>
      </c>
    </row>
    <row r="24" spans="1:7" ht="12.75" customHeight="1">
      <c r="A24" s="231"/>
      <c r="B24" s="233"/>
      <c r="C24" s="234"/>
      <c r="D24" s="235"/>
      <c r="E24" s="228"/>
      <c r="F24" s="229"/>
      <c r="G24" s="230"/>
    </row>
    <row r="25" spans="1:7" ht="12.75" customHeight="1">
      <c r="A25" s="231" t="s">
        <v>19</v>
      </c>
      <c r="B25" s="232">
        <v>10</v>
      </c>
      <c r="C25" s="234" t="s">
        <v>81</v>
      </c>
      <c r="D25" s="235" t="s">
        <v>58</v>
      </c>
      <c r="E25" s="228" t="s">
        <v>82</v>
      </c>
      <c r="F25" s="229"/>
      <c r="G25" s="230" t="s">
        <v>83</v>
      </c>
    </row>
    <row r="26" spans="1:7" ht="12.75" customHeight="1">
      <c r="A26" s="231"/>
      <c r="B26" s="233"/>
      <c r="C26" s="234"/>
      <c r="D26" s="235"/>
      <c r="E26" s="228"/>
      <c r="F26" s="229"/>
      <c r="G26" s="230"/>
    </row>
    <row r="27" spans="1:7" ht="12.75" customHeight="1">
      <c r="A27" s="231" t="s">
        <v>20</v>
      </c>
      <c r="B27" s="233">
        <v>11</v>
      </c>
      <c r="C27" s="234" t="s">
        <v>84</v>
      </c>
      <c r="D27" s="235" t="s">
        <v>53</v>
      </c>
      <c r="E27" s="228" t="s">
        <v>55</v>
      </c>
      <c r="F27" s="229"/>
      <c r="G27" s="230" t="s">
        <v>72</v>
      </c>
    </row>
    <row r="28" spans="1:7" ht="12.75" customHeight="1">
      <c r="A28" s="231"/>
      <c r="B28" s="233"/>
      <c r="C28" s="234"/>
      <c r="D28" s="235"/>
      <c r="E28" s="228"/>
      <c r="F28" s="229"/>
      <c r="G28" s="230"/>
    </row>
    <row r="29" spans="1:7" ht="12.75" customHeight="1">
      <c r="A29" s="231" t="s">
        <v>21</v>
      </c>
      <c r="B29" s="232">
        <v>12</v>
      </c>
      <c r="C29" s="234" t="s">
        <v>85</v>
      </c>
      <c r="D29" s="235" t="s">
        <v>53</v>
      </c>
      <c r="E29" s="228" t="s">
        <v>86</v>
      </c>
      <c r="F29" s="229"/>
      <c r="G29" s="230" t="s">
        <v>87</v>
      </c>
    </row>
    <row r="30" spans="1:7" ht="12.75">
      <c r="A30" s="231"/>
      <c r="B30" s="233"/>
      <c r="C30" s="234"/>
      <c r="D30" s="235"/>
      <c r="E30" s="228"/>
      <c r="F30" s="229"/>
      <c r="G30" s="230"/>
    </row>
    <row r="31" spans="1:7" ht="12.75">
      <c r="A31" s="231" t="s">
        <v>38</v>
      </c>
      <c r="B31" s="232">
        <v>13</v>
      </c>
      <c r="C31" s="234" t="s">
        <v>88</v>
      </c>
      <c r="D31" s="235" t="s">
        <v>58</v>
      </c>
      <c r="E31" s="228" t="s">
        <v>55</v>
      </c>
      <c r="F31" s="229"/>
      <c r="G31" s="230" t="s">
        <v>89</v>
      </c>
    </row>
    <row r="32" spans="1:7" ht="12.75">
      <c r="A32" s="231"/>
      <c r="B32" s="233"/>
      <c r="C32" s="234"/>
      <c r="D32" s="235"/>
      <c r="E32" s="228"/>
      <c r="F32" s="229"/>
      <c r="G32" s="230"/>
    </row>
    <row r="33" spans="1:7" ht="12.75">
      <c r="A33" s="231" t="s">
        <v>39</v>
      </c>
      <c r="B33" s="232">
        <v>14</v>
      </c>
      <c r="C33" s="234" t="s">
        <v>90</v>
      </c>
      <c r="D33" s="235" t="s">
        <v>58</v>
      </c>
      <c r="E33" s="228" t="s">
        <v>55</v>
      </c>
      <c r="F33" s="229"/>
      <c r="G33" s="230" t="s">
        <v>72</v>
      </c>
    </row>
    <row r="34" spans="1:7" ht="12.75">
      <c r="A34" s="231"/>
      <c r="B34" s="233"/>
      <c r="C34" s="234"/>
      <c r="D34" s="235"/>
      <c r="E34" s="228"/>
      <c r="F34" s="229"/>
      <c r="G34" s="230"/>
    </row>
    <row r="35" spans="1:7" ht="12.75" customHeight="1">
      <c r="A35" s="231" t="s">
        <v>40</v>
      </c>
      <c r="B35" s="232">
        <v>15</v>
      </c>
      <c r="C35" s="234" t="s">
        <v>91</v>
      </c>
      <c r="D35" s="235" t="s">
        <v>58</v>
      </c>
      <c r="E35" s="228" t="s">
        <v>54</v>
      </c>
      <c r="F35" s="229"/>
      <c r="G35" s="230" t="s">
        <v>92</v>
      </c>
    </row>
    <row r="36" spans="1:7" ht="12.75">
      <c r="A36" s="231"/>
      <c r="B36" s="233"/>
      <c r="C36" s="234"/>
      <c r="D36" s="235"/>
      <c r="E36" s="228"/>
      <c r="F36" s="229"/>
      <c r="G36" s="230"/>
    </row>
    <row r="37" spans="1:8" ht="12.75">
      <c r="A37" s="225"/>
      <c r="B37" s="226"/>
      <c r="C37" s="224"/>
      <c r="D37" s="221"/>
      <c r="E37" s="221"/>
      <c r="F37" s="223"/>
      <c r="G37" s="224"/>
      <c r="H37" s="4"/>
    </row>
    <row r="38" spans="1:8" ht="12.75">
      <c r="A38" s="225"/>
      <c r="B38" s="227"/>
      <c r="C38" s="224"/>
      <c r="D38" s="221"/>
      <c r="E38" s="221"/>
      <c r="F38" s="223"/>
      <c r="G38" s="224"/>
      <c r="H38" s="4"/>
    </row>
    <row r="39" spans="1:8" ht="12.75">
      <c r="A39" s="225"/>
      <c r="B39" s="226"/>
      <c r="C39" s="224"/>
      <c r="D39" s="221"/>
      <c r="E39" s="221"/>
      <c r="F39" s="223"/>
      <c r="G39" s="224"/>
      <c r="H39" s="4"/>
    </row>
    <row r="40" spans="1:8" ht="12.75">
      <c r="A40" s="225"/>
      <c r="B40" s="227"/>
      <c r="C40" s="224"/>
      <c r="D40" s="221"/>
      <c r="E40" s="221"/>
      <c r="F40" s="223"/>
      <c r="G40" s="224"/>
      <c r="H40" s="4"/>
    </row>
    <row r="41" spans="1:8" ht="12.75">
      <c r="A41" s="225"/>
      <c r="B41" s="226"/>
      <c r="C41" s="224"/>
      <c r="D41" s="221"/>
      <c r="E41" s="221"/>
      <c r="F41" s="223"/>
      <c r="G41" s="224"/>
      <c r="H41" s="4"/>
    </row>
    <row r="42" spans="1:8" ht="12.75">
      <c r="A42" s="225"/>
      <c r="B42" s="227"/>
      <c r="C42" s="224"/>
      <c r="D42" s="221"/>
      <c r="E42" s="221"/>
      <c r="F42" s="223"/>
      <c r="G42" s="224"/>
      <c r="H42" s="4"/>
    </row>
    <row r="43" spans="1:8" ht="12.75">
      <c r="A43" s="225"/>
      <c r="B43" s="226"/>
      <c r="C43" s="224"/>
      <c r="D43" s="221"/>
      <c r="E43" s="221"/>
      <c r="F43" s="223"/>
      <c r="G43" s="224"/>
      <c r="H43" s="4"/>
    </row>
    <row r="44" spans="1:8" ht="12.75">
      <c r="A44" s="225"/>
      <c r="B44" s="227"/>
      <c r="C44" s="224"/>
      <c r="D44" s="221"/>
      <c r="E44" s="221"/>
      <c r="F44" s="223"/>
      <c r="G44" s="224"/>
      <c r="H44" s="4"/>
    </row>
    <row r="45" spans="1:8" ht="12.75">
      <c r="A45" s="225"/>
      <c r="B45" s="226"/>
      <c r="C45" s="224"/>
      <c r="D45" s="221"/>
      <c r="E45" s="221"/>
      <c r="F45" s="223"/>
      <c r="G45" s="224"/>
      <c r="H45" s="4"/>
    </row>
    <row r="46" spans="1:8" ht="12.75">
      <c r="A46" s="225"/>
      <c r="B46" s="227"/>
      <c r="C46" s="224"/>
      <c r="D46" s="221"/>
      <c r="E46" s="221"/>
      <c r="F46" s="223"/>
      <c r="G46" s="224"/>
      <c r="H46" s="4"/>
    </row>
    <row r="47" spans="1:8" ht="12.75">
      <c r="A47" s="225"/>
      <c r="B47" s="226"/>
      <c r="C47" s="224"/>
      <c r="D47" s="221"/>
      <c r="E47" s="221"/>
      <c r="F47" s="223"/>
      <c r="G47" s="224"/>
      <c r="H47" s="4"/>
    </row>
    <row r="48" spans="1:8" ht="12.75">
      <c r="A48" s="225"/>
      <c r="B48" s="227"/>
      <c r="C48" s="224"/>
      <c r="D48" s="221"/>
      <c r="E48" s="221"/>
      <c r="F48" s="223"/>
      <c r="G48" s="224"/>
      <c r="H48" s="4"/>
    </row>
    <row r="49" spans="1:8" ht="12.75">
      <c r="A49" s="225"/>
      <c r="B49" s="226"/>
      <c r="C49" s="224"/>
      <c r="D49" s="221"/>
      <c r="E49" s="221"/>
      <c r="F49" s="223"/>
      <c r="G49" s="224"/>
      <c r="H49" s="4"/>
    </row>
    <row r="50" spans="1:8" ht="12.75">
      <c r="A50" s="225"/>
      <c r="B50" s="227"/>
      <c r="C50" s="224"/>
      <c r="D50" s="221"/>
      <c r="E50" s="221"/>
      <c r="F50" s="223"/>
      <c r="G50" s="224"/>
      <c r="H50" s="4"/>
    </row>
    <row r="51" spans="1:8" ht="12.75">
      <c r="A51" s="225"/>
      <c r="B51" s="226"/>
      <c r="C51" s="224"/>
      <c r="D51" s="221"/>
      <c r="E51" s="221"/>
      <c r="F51" s="223"/>
      <c r="G51" s="224"/>
      <c r="H51" s="4"/>
    </row>
    <row r="52" spans="1:8" ht="12.75">
      <c r="A52" s="225"/>
      <c r="B52" s="227"/>
      <c r="C52" s="224"/>
      <c r="D52" s="221"/>
      <c r="E52" s="221"/>
      <c r="F52" s="223"/>
      <c r="G52" s="224"/>
      <c r="H52" s="4"/>
    </row>
    <row r="53" spans="1:8" ht="12.75">
      <c r="A53" s="225"/>
      <c r="B53" s="226"/>
      <c r="C53" s="224"/>
      <c r="D53" s="221"/>
      <c r="E53" s="221"/>
      <c r="F53" s="223"/>
      <c r="G53" s="224"/>
      <c r="H53" s="4"/>
    </row>
    <row r="54" spans="1:8" ht="12.75">
      <c r="A54" s="225"/>
      <c r="B54" s="227"/>
      <c r="C54" s="224"/>
      <c r="D54" s="221"/>
      <c r="E54" s="221"/>
      <c r="F54" s="223"/>
      <c r="G54" s="224"/>
      <c r="H54" s="4"/>
    </row>
    <row r="55" spans="1:8" ht="12.75">
      <c r="A55" s="225"/>
      <c r="B55" s="226"/>
      <c r="C55" s="224"/>
      <c r="D55" s="221"/>
      <c r="E55" s="221"/>
      <c r="F55" s="223"/>
      <c r="G55" s="224"/>
      <c r="H55" s="4"/>
    </row>
    <row r="56" spans="1:8" ht="12.75">
      <c r="A56" s="225"/>
      <c r="B56" s="227"/>
      <c r="C56" s="224"/>
      <c r="D56" s="221"/>
      <c r="E56" s="221"/>
      <c r="F56" s="223"/>
      <c r="G56" s="224"/>
      <c r="H56" s="4"/>
    </row>
    <row r="57" spans="1:8" ht="12.75">
      <c r="A57" s="225"/>
      <c r="B57" s="226"/>
      <c r="C57" s="224"/>
      <c r="D57" s="221"/>
      <c r="E57" s="221"/>
      <c r="F57" s="223"/>
      <c r="G57" s="224"/>
      <c r="H57" s="4"/>
    </row>
    <row r="58" spans="1:8" ht="12.75">
      <c r="A58" s="225"/>
      <c r="B58" s="227"/>
      <c r="C58" s="224"/>
      <c r="D58" s="221"/>
      <c r="E58" s="221"/>
      <c r="F58" s="223"/>
      <c r="G58" s="224"/>
      <c r="H58" s="4"/>
    </row>
    <row r="59" spans="1:8" ht="12.75">
      <c r="A59" s="225"/>
      <c r="B59" s="226"/>
      <c r="C59" s="224"/>
      <c r="D59" s="221"/>
      <c r="E59" s="221"/>
      <c r="F59" s="223"/>
      <c r="G59" s="224"/>
      <c r="H59" s="4"/>
    </row>
    <row r="60" spans="1:8" ht="12.75">
      <c r="A60" s="225"/>
      <c r="B60" s="227"/>
      <c r="C60" s="224"/>
      <c r="D60" s="221"/>
      <c r="E60" s="221"/>
      <c r="F60" s="223"/>
      <c r="G60" s="224"/>
      <c r="H60" s="4"/>
    </row>
    <row r="61" spans="1:8" ht="12.75">
      <c r="A61" s="225"/>
      <c r="B61" s="226"/>
      <c r="C61" s="224"/>
      <c r="D61" s="221"/>
      <c r="E61" s="221"/>
      <c r="F61" s="223"/>
      <c r="G61" s="224"/>
      <c r="H61" s="4"/>
    </row>
    <row r="62" spans="1:8" ht="12.75">
      <c r="A62" s="225"/>
      <c r="B62" s="227"/>
      <c r="C62" s="224"/>
      <c r="D62" s="221"/>
      <c r="E62" s="221"/>
      <c r="F62" s="223"/>
      <c r="G62" s="224"/>
      <c r="H62" s="4"/>
    </row>
    <row r="63" spans="1:8" ht="12.75">
      <c r="A63" s="225"/>
      <c r="B63" s="226"/>
      <c r="C63" s="224"/>
      <c r="D63" s="221"/>
      <c r="E63" s="221"/>
      <c r="F63" s="223"/>
      <c r="G63" s="224"/>
      <c r="H63" s="4"/>
    </row>
    <row r="64" spans="1:8" ht="12.75">
      <c r="A64" s="225"/>
      <c r="B64" s="227"/>
      <c r="C64" s="224"/>
      <c r="D64" s="221"/>
      <c r="E64" s="221"/>
      <c r="F64" s="223"/>
      <c r="G64" s="224"/>
      <c r="H64" s="4"/>
    </row>
    <row r="65" spans="1:8" ht="12.75">
      <c r="A65" s="225"/>
      <c r="B65" s="226"/>
      <c r="C65" s="224"/>
      <c r="D65" s="221"/>
      <c r="E65" s="221"/>
      <c r="F65" s="223"/>
      <c r="G65" s="224"/>
      <c r="H65" s="4"/>
    </row>
    <row r="66" spans="1:8" ht="12.75">
      <c r="A66" s="225"/>
      <c r="B66" s="227"/>
      <c r="C66" s="224"/>
      <c r="D66" s="221"/>
      <c r="E66" s="221"/>
      <c r="F66" s="223"/>
      <c r="G66" s="224"/>
      <c r="H66" s="4"/>
    </row>
    <row r="67" spans="1:8" ht="12.75">
      <c r="A67" s="225"/>
      <c r="B67" s="226"/>
      <c r="C67" s="224"/>
      <c r="D67" s="221"/>
      <c r="E67" s="221"/>
      <c r="F67" s="223"/>
      <c r="G67" s="224"/>
      <c r="H67" s="4"/>
    </row>
    <row r="68" spans="1:8" ht="12.75">
      <c r="A68" s="225"/>
      <c r="B68" s="227"/>
      <c r="C68" s="224"/>
      <c r="D68" s="221"/>
      <c r="E68" s="221"/>
      <c r="F68" s="223"/>
      <c r="G68" s="224"/>
      <c r="H68" s="4"/>
    </row>
    <row r="69" spans="1:8" ht="12.75">
      <c r="A69" s="225"/>
      <c r="B69" s="226"/>
      <c r="C69" s="224"/>
      <c r="D69" s="221"/>
      <c r="E69" s="221"/>
      <c r="F69" s="223"/>
      <c r="G69" s="224"/>
      <c r="H69" s="4"/>
    </row>
    <row r="70" spans="1:8" ht="12.75">
      <c r="A70" s="225"/>
      <c r="B70" s="227"/>
      <c r="C70" s="224"/>
      <c r="D70" s="221"/>
      <c r="E70" s="221"/>
      <c r="F70" s="223"/>
      <c r="G70" s="224"/>
      <c r="H70" s="4"/>
    </row>
    <row r="71" spans="1:8" ht="12.75">
      <c r="A71" s="225"/>
      <c r="B71" s="226"/>
      <c r="C71" s="224"/>
      <c r="D71" s="221"/>
      <c r="E71" s="221"/>
      <c r="F71" s="223"/>
      <c r="G71" s="224"/>
      <c r="H71" s="4"/>
    </row>
    <row r="72" spans="1:8" ht="12.75">
      <c r="A72" s="225"/>
      <c r="B72" s="227"/>
      <c r="C72" s="224"/>
      <c r="D72" s="221"/>
      <c r="E72" s="221"/>
      <c r="F72" s="223"/>
      <c r="G72" s="224"/>
      <c r="H72" s="4"/>
    </row>
    <row r="73" spans="1:8" ht="12.75">
      <c r="A73" s="225"/>
      <c r="B73" s="226"/>
      <c r="C73" s="224"/>
      <c r="D73" s="221"/>
      <c r="E73" s="221"/>
      <c r="F73" s="223"/>
      <c r="G73" s="224"/>
      <c r="H73" s="4"/>
    </row>
    <row r="74" spans="1:8" ht="12.75">
      <c r="A74" s="225"/>
      <c r="B74" s="227"/>
      <c r="C74" s="224"/>
      <c r="D74" s="221"/>
      <c r="E74" s="221"/>
      <c r="F74" s="223"/>
      <c r="G74" s="224"/>
      <c r="H74" s="4"/>
    </row>
    <row r="75" spans="1:8" ht="12.75">
      <c r="A75" s="225"/>
      <c r="B75" s="226"/>
      <c r="C75" s="224"/>
      <c r="D75" s="221"/>
      <c r="E75" s="221"/>
      <c r="F75" s="223"/>
      <c r="G75" s="224"/>
      <c r="H75" s="4"/>
    </row>
    <row r="76" spans="1:8" ht="12.75">
      <c r="A76" s="225"/>
      <c r="B76" s="227"/>
      <c r="C76" s="224"/>
      <c r="D76" s="221"/>
      <c r="E76" s="221"/>
      <c r="F76" s="223"/>
      <c r="G76" s="224"/>
      <c r="H76" s="4"/>
    </row>
    <row r="77" spans="1:8" ht="12.75">
      <c r="A77" s="225"/>
      <c r="B77" s="226"/>
      <c r="C77" s="224"/>
      <c r="D77" s="221"/>
      <c r="E77" s="221"/>
      <c r="F77" s="223"/>
      <c r="G77" s="224"/>
      <c r="H77" s="4"/>
    </row>
    <row r="78" spans="1:8" ht="12.75">
      <c r="A78" s="225"/>
      <c r="B78" s="227"/>
      <c r="C78" s="224"/>
      <c r="D78" s="221"/>
      <c r="E78" s="221"/>
      <c r="F78" s="223"/>
      <c r="G78" s="224"/>
      <c r="H78" s="4"/>
    </row>
    <row r="79" spans="1:8" ht="12.75">
      <c r="A79" s="225"/>
      <c r="B79" s="226"/>
      <c r="C79" s="224"/>
      <c r="D79" s="221"/>
      <c r="E79" s="221"/>
      <c r="F79" s="223"/>
      <c r="G79" s="224"/>
      <c r="H79" s="4"/>
    </row>
    <row r="80" spans="1:8" ht="12.75">
      <c r="A80" s="225"/>
      <c r="B80" s="227"/>
      <c r="C80" s="224"/>
      <c r="D80" s="221"/>
      <c r="E80" s="221"/>
      <c r="F80" s="223"/>
      <c r="G80" s="224"/>
      <c r="H80" s="4"/>
    </row>
    <row r="81" spans="1:8" ht="12.75">
      <c r="A81" s="225"/>
      <c r="B81" s="226"/>
      <c r="C81" s="224"/>
      <c r="D81" s="221"/>
      <c r="E81" s="221"/>
      <c r="F81" s="223"/>
      <c r="G81" s="224"/>
      <c r="H81" s="4"/>
    </row>
    <row r="82" spans="1:8" ht="12.75">
      <c r="A82" s="225"/>
      <c r="B82" s="227"/>
      <c r="C82" s="224"/>
      <c r="D82" s="221"/>
      <c r="E82" s="221"/>
      <c r="F82" s="223"/>
      <c r="G82" s="224"/>
      <c r="H82" s="4"/>
    </row>
    <row r="83" spans="1:8" ht="12.75">
      <c r="A83" s="225"/>
      <c r="B83" s="226"/>
      <c r="C83" s="224"/>
      <c r="D83" s="221"/>
      <c r="E83" s="221"/>
      <c r="F83" s="223"/>
      <c r="G83" s="224"/>
      <c r="H83" s="4"/>
    </row>
    <row r="84" spans="1:8" ht="12.75">
      <c r="A84" s="225"/>
      <c r="B84" s="227"/>
      <c r="C84" s="224"/>
      <c r="D84" s="221"/>
      <c r="E84" s="221"/>
      <c r="F84" s="223"/>
      <c r="G84" s="224"/>
      <c r="H84" s="4"/>
    </row>
    <row r="85" spans="1:8" ht="12.75">
      <c r="A85" s="225"/>
      <c r="B85" s="226"/>
      <c r="C85" s="224"/>
      <c r="D85" s="221"/>
      <c r="E85" s="221"/>
      <c r="F85" s="223"/>
      <c r="G85" s="224"/>
      <c r="H85" s="4"/>
    </row>
    <row r="86" spans="1:8" ht="12.75">
      <c r="A86" s="225"/>
      <c r="B86" s="227"/>
      <c r="C86" s="224"/>
      <c r="D86" s="221"/>
      <c r="E86" s="221"/>
      <c r="F86" s="223"/>
      <c r="G86" s="224"/>
      <c r="H86" s="4"/>
    </row>
    <row r="87" spans="1:8" ht="12.75">
      <c r="A87" s="225"/>
      <c r="B87" s="226"/>
      <c r="C87" s="224"/>
      <c r="D87" s="221"/>
      <c r="E87" s="221"/>
      <c r="F87" s="223"/>
      <c r="G87" s="224"/>
      <c r="H87" s="4"/>
    </row>
    <row r="88" spans="1:8" ht="12.75">
      <c r="A88" s="225"/>
      <c r="B88" s="227"/>
      <c r="C88" s="224"/>
      <c r="D88" s="221"/>
      <c r="E88" s="221"/>
      <c r="F88" s="223"/>
      <c r="G88" s="224"/>
      <c r="H88" s="4"/>
    </row>
    <row r="89" spans="1:8" ht="12.75">
      <c r="A89" s="225"/>
      <c r="B89" s="226"/>
      <c r="C89" s="224"/>
      <c r="D89" s="221"/>
      <c r="E89" s="221"/>
      <c r="F89" s="223"/>
      <c r="G89" s="224"/>
      <c r="H89" s="4"/>
    </row>
    <row r="90" spans="1:8" ht="12.75">
      <c r="A90" s="225"/>
      <c r="B90" s="227"/>
      <c r="C90" s="224"/>
      <c r="D90" s="221"/>
      <c r="E90" s="221"/>
      <c r="F90" s="223"/>
      <c r="G90" s="224"/>
      <c r="H90" s="4"/>
    </row>
    <row r="91" spans="1:8" ht="12.75">
      <c r="A91" s="225"/>
      <c r="B91" s="226"/>
      <c r="C91" s="224"/>
      <c r="D91" s="221"/>
      <c r="E91" s="221"/>
      <c r="F91" s="223"/>
      <c r="G91" s="224"/>
      <c r="H91" s="4"/>
    </row>
    <row r="92" spans="1:8" ht="12.75">
      <c r="A92" s="225"/>
      <c r="B92" s="227"/>
      <c r="C92" s="224"/>
      <c r="D92" s="221"/>
      <c r="E92" s="221"/>
      <c r="F92" s="223"/>
      <c r="G92" s="224"/>
      <c r="H92" s="4"/>
    </row>
    <row r="93" spans="1:8" ht="12.75">
      <c r="A93" s="225"/>
      <c r="B93" s="226"/>
      <c r="C93" s="224"/>
      <c r="D93" s="221"/>
      <c r="E93" s="221"/>
      <c r="F93" s="223"/>
      <c r="G93" s="224"/>
      <c r="H93" s="4"/>
    </row>
    <row r="94" spans="1:8" ht="12.75">
      <c r="A94" s="225"/>
      <c r="B94" s="227"/>
      <c r="C94" s="224"/>
      <c r="D94" s="221"/>
      <c r="E94" s="221"/>
      <c r="F94" s="223"/>
      <c r="G94" s="224"/>
      <c r="H94" s="4"/>
    </row>
    <row r="95" spans="1:8" ht="12.75">
      <c r="A95" s="225"/>
      <c r="B95" s="226"/>
      <c r="C95" s="224"/>
      <c r="D95" s="221"/>
      <c r="E95" s="221"/>
      <c r="F95" s="223"/>
      <c r="G95" s="224"/>
      <c r="H95" s="4"/>
    </row>
    <row r="96" spans="1:8" ht="12.75">
      <c r="A96" s="225"/>
      <c r="B96" s="227"/>
      <c r="C96" s="224"/>
      <c r="D96" s="221"/>
      <c r="E96" s="221"/>
      <c r="F96" s="223"/>
      <c r="G96" s="224"/>
      <c r="H96" s="4"/>
    </row>
    <row r="97" spans="1:8" ht="12.75">
      <c r="A97" s="225"/>
      <c r="B97" s="226"/>
      <c r="C97" s="224"/>
      <c r="D97" s="221"/>
      <c r="E97" s="221"/>
      <c r="F97" s="223"/>
      <c r="G97" s="224"/>
      <c r="H97" s="4"/>
    </row>
    <row r="98" spans="1:8" ht="12.75">
      <c r="A98" s="225"/>
      <c r="B98" s="227"/>
      <c r="C98" s="224"/>
      <c r="D98" s="221"/>
      <c r="E98" s="221"/>
      <c r="F98" s="223"/>
      <c r="G98" s="224"/>
      <c r="H98" s="4"/>
    </row>
    <row r="99" spans="1:8" ht="12.75">
      <c r="A99" s="225"/>
      <c r="B99" s="226"/>
      <c r="C99" s="224"/>
      <c r="D99" s="221"/>
      <c r="E99" s="221"/>
      <c r="F99" s="223"/>
      <c r="G99" s="224"/>
      <c r="H99" s="4"/>
    </row>
    <row r="100" spans="1:8" ht="12.75">
      <c r="A100" s="225"/>
      <c r="B100" s="227"/>
      <c r="C100" s="224"/>
      <c r="D100" s="221"/>
      <c r="E100" s="221"/>
      <c r="F100" s="223"/>
      <c r="G100" s="224"/>
      <c r="H100" s="4"/>
    </row>
    <row r="101" spans="1:8" ht="12.75">
      <c r="A101" s="225"/>
      <c r="B101" s="226"/>
      <c r="C101" s="224"/>
      <c r="D101" s="221"/>
      <c r="E101" s="221"/>
      <c r="F101" s="223"/>
      <c r="G101" s="224"/>
      <c r="H101" s="4"/>
    </row>
    <row r="102" spans="1:8" ht="12.75">
      <c r="A102" s="225"/>
      <c r="B102" s="227"/>
      <c r="C102" s="224"/>
      <c r="D102" s="221"/>
      <c r="E102" s="221"/>
      <c r="F102" s="223"/>
      <c r="G102" s="224"/>
      <c r="H102" s="4"/>
    </row>
    <row r="103" spans="1:8" ht="12.75">
      <c r="A103" s="225"/>
      <c r="B103" s="226"/>
      <c r="C103" s="224"/>
      <c r="D103" s="221"/>
      <c r="E103" s="221"/>
      <c r="F103" s="223"/>
      <c r="G103" s="224"/>
      <c r="H103" s="4"/>
    </row>
    <row r="104" spans="1:8" ht="12.75">
      <c r="A104" s="225"/>
      <c r="B104" s="227"/>
      <c r="C104" s="224"/>
      <c r="D104" s="221"/>
      <c r="E104" s="221"/>
      <c r="F104" s="223"/>
      <c r="G104" s="224"/>
      <c r="H104" s="4"/>
    </row>
    <row r="105" spans="1:8" ht="12.75">
      <c r="A105" s="225"/>
      <c r="B105" s="226"/>
      <c r="C105" s="224"/>
      <c r="D105" s="221"/>
      <c r="E105" s="221"/>
      <c r="F105" s="223"/>
      <c r="G105" s="224"/>
      <c r="H105" s="4"/>
    </row>
    <row r="106" spans="1:8" ht="12.75">
      <c r="A106" s="225"/>
      <c r="B106" s="227"/>
      <c r="C106" s="224"/>
      <c r="D106" s="221"/>
      <c r="E106" s="221"/>
      <c r="F106" s="223"/>
      <c r="G106" s="224"/>
      <c r="H106" s="4"/>
    </row>
    <row r="107" spans="1:8" ht="12.75">
      <c r="A107" s="225"/>
      <c r="B107" s="226"/>
      <c r="C107" s="224"/>
      <c r="D107" s="221"/>
      <c r="E107" s="221"/>
      <c r="F107" s="223"/>
      <c r="G107" s="224"/>
      <c r="H107" s="4"/>
    </row>
    <row r="108" spans="1:8" ht="12.75">
      <c r="A108" s="225"/>
      <c r="B108" s="227"/>
      <c r="C108" s="224"/>
      <c r="D108" s="221"/>
      <c r="E108" s="221"/>
      <c r="F108" s="223"/>
      <c r="G108" s="224"/>
      <c r="H108" s="4"/>
    </row>
    <row r="109" spans="1:8" ht="12.75">
      <c r="A109" s="225"/>
      <c r="B109" s="226"/>
      <c r="C109" s="224"/>
      <c r="D109" s="221"/>
      <c r="E109" s="221"/>
      <c r="F109" s="223"/>
      <c r="G109" s="224"/>
      <c r="H109" s="4"/>
    </row>
    <row r="110" spans="1:8" ht="12.75">
      <c r="A110" s="225"/>
      <c r="B110" s="227"/>
      <c r="C110" s="224"/>
      <c r="D110" s="221"/>
      <c r="E110" s="221"/>
      <c r="F110" s="223"/>
      <c r="G110" s="224"/>
      <c r="H110" s="4"/>
    </row>
    <row r="111" spans="1:8" ht="12.75">
      <c r="A111" s="225"/>
      <c r="B111" s="226"/>
      <c r="C111" s="224"/>
      <c r="D111" s="221"/>
      <c r="E111" s="221"/>
      <c r="F111" s="223"/>
      <c r="G111" s="224"/>
      <c r="H111" s="4"/>
    </row>
    <row r="112" spans="1:8" ht="12.75">
      <c r="A112" s="225"/>
      <c r="B112" s="227"/>
      <c r="C112" s="224"/>
      <c r="D112" s="221"/>
      <c r="E112" s="221"/>
      <c r="F112" s="223"/>
      <c r="G112" s="224"/>
      <c r="H112" s="4"/>
    </row>
    <row r="113" spans="1:8" ht="12.75">
      <c r="A113" s="225"/>
      <c r="B113" s="226"/>
      <c r="C113" s="224"/>
      <c r="D113" s="221"/>
      <c r="E113" s="221"/>
      <c r="F113" s="223"/>
      <c r="G113" s="224"/>
      <c r="H113" s="4"/>
    </row>
    <row r="114" spans="1:8" ht="12.75">
      <c r="A114" s="225"/>
      <c r="B114" s="227"/>
      <c r="C114" s="224"/>
      <c r="D114" s="221"/>
      <c r="E114" s="221"/>
      <c r="F114" s="223"/>
      <c r="G114" s="224"/>
      <c r="H114" s="4"/>
    </row>
    <row r="115" spans="1:8" ht="12.75">
      <c r="A115" s="225"/>
      <c r="B115" s="226"/>
      <c r="C115" s="224"/>
      <c r="D115" s="221"/>
      <c r="E115" s="221"/>
      <c r="F115" s="223"/>
      <c r="G115" s="224"/>
      <c r="H115" s="4"/>
    </row>
    <row r="116" spans="1:8" ht="12.75">
      <c r="A116" s="225"/>
      <c r="B116" s="227"/>
      <c r="C116" s="224"/>
      <c r="D116" s="221"/>
      <c r="E116" s="221"/>
      <c r="F116" s="223"/>
      <c r="G116" s="224"/>
      <c r="H116" s="4"/>
    </row>
    <row r="117" spans="1:8" ht="12.75">
      <c r="A117" s="225"/>
      <c r="B117" s="226"/>
      <c r="C117" s="224"/>
      <c r="D117" s="221"/>
      <c r="E117" s="221"/>
      <c r="F117" s="223"/>
      <c r="G117" s="224"/>
      <c r="H117" s="4"/>
    </row>
    <row r="118" spans="1:8" ht="12.75">
      <c r="A118" s="225"/>
      <c r="B118" s="227"/>
      <c r="C118" s="224"/>
      <c r="D118" s="221"/>
      <c r="E118" s="221"/>
      <c r="F118" s="223"/>
      <c r="G118" s="224"/>
      <c r="H118" s="4"/>
    </row>
    <row r="119" spans="1:8" ht="12.75">
      <c r="A119" s="225"/>
      <c r="B119" s="226"/>
      <c r="C119" s="224"/>
      <c r="D119" s="221"/>
      <c r="E119" s="221"/>
      <c r="F119" s="223"/>
      <c r="G119" s="224"/>
      <c r="H119" s="4"/>
    </row>
    <row r="120" spans="1:8" ht="12.75">
      <c r="A120" s="225"/>
      <c r="B120" s="227"/>
      <c r="C120" s="224"/>
      <c r="D120" s="221"/>
      <c r="E120" s="221"/>
      <c r="F120" s="223"/>
      <c r="G120" s="224"/>
      <c r="H120" s="4"/>
    </row>
    <row r="121" spans="1:8" ht="12.75">
      <c r="A121" s="225"/>
      <c r="B121" s="226"/>
      <c r="C121" s="224"/>
      <c r="D121" s="221"/>
      <c r="E121" s="221"/>
      <c r="F121" s="223"/>
      <c r="G121" s="224"/>
      <c r="H121" s="4"/>
    </row>
    <row r="122" spans="1:8" ht="12.75">
      <c r="A122" s="225"/>
      <c r="B122" s="227"/>
      <c r="C122" s="224"/>
      <c r="D122" s="221"/>
      <c r="E122" s="221"/>
      <c r="F122" s="223"/>
      <c r="G122" s="224"/>
      <c r="H122" s="4"/>
    </row>
    <row r="123" spans="1:8" ht="12.75">
      <c r="A123" s="225"/>
      <c r="B123" s="226"/>
      <c r="C123" s="224"/>
      <c r="D123" s="221"/>
      <c r="E123" s="221"/>
      <c r="F123" s="223"/>
      <c r="G123" s="224"/>
      <c r="H123" s="4"/>
    </row>
    <row r="124" spans="1:8" ht="12.75">
      <c r="A124" s="225"/>
      <c r="B124" s="227"/>
      <c r="C124" s="224"/>
      <c r="D124" s="221"/>
      <c r="E124" s="221"/>
      <c r="F124" s="223"/>
      <c r="G124" s="224"/>
      <c r="H124" s="4"/>
    </row>
    <row r="125" spans="1:8" ht="12.75">
      <c r="A125" s="225"/>
      <c r="B125" s="226"/>
      <c r="C125" s="224"/>
      <c r="D125" s="221"/>
      <c r="E125" s="221"/>
      <c r="F125" s="223"/>
      <c r="G125" s="224"/>
      <c r="H125" s="4"/>
    </row>
    <row r="126" spans="1:8" ht="12.75">
      <c r="A126" s="225"/>
      <c r="B126" s="227"/>
      <c r="C126" s="224"/>
      <c r="D126" s="221"/>
      <c r="E126" s="221"/>
      <c r="F126" s="223"/>
      <c r="G126" s="224"/>
      <c r="H126" s="4"/>
    </row>
    <row r="127" spans="1:8" ht="12.75">
      <c r="A127" s="225"/>
      <c r="B127" s="226"/>
      <c r="C127" s="224"/>
      <c r="D127" s="221"/>
      <c r="E127" s="221"/>
      <c r="F127" s="223"/>
      <c r="G127" s="224"/>
      <c r="H127" s="4"/>
    </row>
    <row r="128" spans="1:8" ht="12.75">
      <c r="A128" s="225"/>
      <c r="B128" s="227"/>
      <c r="C128" s="224"/>
      <c r="D128" s="221"/>
      <c r="E128" s="221"/>
      <c r="F128" s="223"/>
      <c r="G128" s="224"/>
      <c r="H128" s="4"/>
    </row>
    <row r="129" spans="1:8" ht="12.75">
      <c r="A129" s="225"/>
      <c r="B129" s="226"/>
      <c r="C129" s="224"/>
      <c r="D129" s="221"/>
      <c r="E129" s="221"/>
      <c r="F129" s="223"/>
      <c r="G129" s="224"/>
      <c r="H129" s="4"/>
    </row>
    <row r="130" spans="1:8" ht="12.75">
      <c r="A130" s="225"/>
      <c r="B130" s="227"/>
      <c r="C130" s="224"/>
      <c r="D130" s="221"/>
      <c r="E130" s="221"/>
      <c r="F130" s="223"/>
      <c r="G130" s="224"/>
      <c r="H130" s="4"/>
    </row>
    <row r="131" spans="1:8" ht="12.75">
      <c r="A131" s="225"/>
      <c r="B131" s="226"/>
      <c r="C131" s="224"/>
      <c r="D131" s="221"/>
      <c r="E131" s="221"/>
      <c r="F131" s="223"/>
      <c r="G131" s="224"/>
      <c r="H131" s="4"/>
    </row>
    <row r="132" spans="1:8" ht="12.75">
      <c r="A132" s="225"/>
      <c r="B132" s="227"/>
      <c r="C132" s="224"/>
      <c r="D132" s="221"/>
      <c r="E132" s="221"/>
      <c r="F132" s="223"/>
      <c r="G132" s="224"/>
      <c r="H132" s="4"/>
    </row>
    <row r="133" spans="1:8" ht="12.75">
      <c r="A133" s="225"/>
      <c r="B133" s="226"/>
      <c r="C133" s="224"/>
      <c r="D133" s="221"/>
      <c r="E133" s="221"/>
      <c r="F133" s="223"/>
      <c r="G133" s="224"/>
      <c r="H133" s="4"/>
    </row>
    <row r="134" spans="1:8" ht="12.75">
      <c r="A134" s="225"/>
      <c r="B134" s="227"/>
      <c r="C134" s="224"/>
      <c r="D134" s="221"/>
      <c r="E134" s="221"/>
      <c r="F134" s="223"/>
      <c r="G134" s="224"/>
      <c r="H134" s="4"/>
    </row>
    <row r="135" spans="1:8" ht="12.75">
      <c r="A135" s="225"/>
      <c r="B135" s="226"/>
      <c r="C135" s="224"/>
      <c r="D135" s="221"/>
      <c r="E135" s="221"/>
      <c r="F135" s="223"/>
      <c r="G135" s="224"/>
      <c r="H135" s="4"/>
    </row>
    <row r="136" spans="1:8" ht="12.75">
      <c r="A136" s="225"/>
      <c r="B136" s="227"/>
      <c r="C136" s="224"/>
      <c r="D136" s="221"/>
      <c r="E136" s="221"/>
      <c r="F136" s="223"/>
      <c r="G136" s="224"/>
      <c r="H136" s="4"/>
    </row>
    <row r="137" spans="1:8" ht="12.75">
      <c r="A137" s="225"/>
      <c r="B137" s="226"/>
      <c r="C137" s="224"/>
      <c r="D137" s="221"/>
      <c r="E137" s="221"/>
      <c r="F137" s="223"/>
      <c r="G137" s="224"/>
      <c r="H137" s="4"/>
    </row>
    <row r="138" spans="1:8" ht="12.75">
      <c r="A138" s="225"/>
      <c r="B138" s="227"/>
      <c r="C138" s="224"/>
      <c r="D138" s="221"/>
      <c r="E138" s="221"/>
      <c r="F138" s="223"/>
      <c r="G138" s="224"/>
      <c r="H138" s="4"/>
    </row>
    <row r="139" spans="1:8" ht="12.75">
      <c r="A139" s="225"/>
      <c r="B139" s="226"/>
      <c r="C139" s="224"/>
      <c r="D139" s="221"/>
      <c r="E139" s="221"/>
      <c r="F139" s="223"/>
      <c r="G139" s="224"/>
      <c r="H139" s="4"/>
    </row>
    <row r="140" spans="1:8" ht="12.75">
      <c r="A140" s="225"/>
      <c r="B140" s="227"/>
      <c r="C140" s="224"/>
      <c r="D140" s="221"/>
      <c r="E140" s="221"/>
      <c r="F140" s="223"/>
      <c r="G140" s="224"/>
      <c r="H140" s="4"/>
    </row>
    <row r="141" spans="1:8" ht="12.75">
      <c r="A141" s="32"/>
      <c r="B141" s="33"/>
      <c r="C141" s="23"/>
      <c r="D141" s="24"/>
      <c r="E141" s="24"/>
      <c r="F141" s="34"/>
      <c r="G141" s="23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</sheetData>
  <mergeCells count="479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D131:D132"/>
    <mergeCell ref="E127:E128"/>
    <mergeCell ref="F127:F128"/>
    <mergeCell ref="G127:G128"/>
    <mergeCell ref="E129:E130"/>
    <mergeCell ref="F129:F130"/>
    <mergeCell ref="G129:G130"/>
    <mergeCell ref="E131:E132"/>
    <mergeCell ref="F131:F132"/>
    <mergeCell ref="G131:G132"/>
    <mergeCell ref="A133:A134"/>
    <mergeCell ref="B133:B134"/>
    <mergeCell ref="C133:C134"/>
    <mergeCell ref="D133:D134"/>
    <mergeCell ref="A131:A132"/>
    <mergeCell ref="B131:B132"/>
    <mergeCell ref="C131:C132"/>
    <mergeCell ref="A139:A140"/>
    <mergeCell ref="B139:B140"/>
    <mergeCell ref="C139:C140"/>
    <mergeCell ref="D135:D136"/>
    <mergeCell ref="A137:A138"/>
    <mergeCell ref="B137:B138"/>
    <mergeCell ref="C137:C138"/>
    <mergeCell ref="D137:D138"/>
    <mergeCell ref="B135:B136"/>
    <mergeCell ref="C135:C136"/>
    <mergeCell ref="F139:F140"/>
    <mergeCell ref="G139:G140"/>
    <mergeCell ref="E135:E136"/>
    <mergeCell ref="F135:F136"/>
    <mergeCell ref="G135:G136"/>
    <mergeCell ref="D139:D140"/>
    <mergeCell ref="A1:G1"/>
    <mergeCell ref="E137:E138"/>
    <mergeCell ref="F137:F138"/>
    <mergeCell ref="G137:G138"/>
    <mergeCell ref="E133:E134"/>
    <mergeCell ref="F133:F134"/>
    <mergeCell ref="G133:G134"/>
    <mergeCell ref="A135:A136"/>
    <mergeCell ref="E139:E14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9"/>
  <sheetViews>
    <sheetView workbookViewId="0" topLeftCell="A3">
      <selection activeCell="B36" sqref="B3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6" t="s">
        <v>41</v>
      </c>
      <c r="B1" s="256"/>
      <c r="C1" s="256"/>
      <c r="D1" s="256"/>
      <c r="E1" s="256"/>
      <c r="F1" s="256"/>
      <c r="G1" s="2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5" t="s">
        <v>45</v>
      </c>
      <c r="B2" s="175"/>
      <c r="C2" s="175"/>
      <c r="D2" s="164" t="str">
        <f>HYPERLINK('[1]реквизиты'!$A$2)</f>
        <v>XII Всероссийский турнир по самбо памяти ст.тренера СДЮСШОР, МС СССР Анисимова В.О.</v>
      </c>
      <c r="E2" s="257"/>
      <c r="F2" s="257"/>
      <c r="G2" s="25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52" t="str">
        <f>HYPERLINK('[1]реквизиты'!$A$3)</f>
        <v>5-7 февраля 2015 г.          г.Владимир</v>
      </c>
      <c r="E3" s="252"/>
      <c r="F3" s="252"/>
      <c r="G3" s="51" t="str">
        <f>HYPERLINK('пр.взв'!D4)</f>
        <v>В.к. св 84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5" t="s">
        <v>22</v>
      </c>
      <c r="B4" s="259" t="s">
        <v>5</v>
      </c>
      <c r="C4" s="139" t="s">
        <v>2</v>
      </c>
      <c r="D4" s="137" t="s">
        <v>3</v>
      </c>
      <c r="E4" s="139" t="s">
        <v>4</v>
      </c>
      <c r="F4" s="137" t="s">
        <v>8</v>
      </c>
      <c r="G4" s="14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6"/>
      <c r="B5" s="138"/>
      <c r="C5" s="260"/>
      <c r="D5" s="138"/>
      <c r="E5" s="260"/>
      <c r="F5" s="138"/>
      <c r="G5" s="26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3" t="s">
        <v>10</v>
      </c>
      <c r="B6" s="254">
        <v>1</v>
      </c>
      <c r="C6" s="255" t="str">
        <f>VLOOKUP(B6,'пр.взв'!B7:G36,2,FALSE)</f>
        <v>БАБАЯН Давид</v>
      </c>
      <c r="D6" s="139" t="str">
        <f>VLOOKUP(B6,'пр.взв'!B7:G36,3,FALSE)</f>
        <v>2000, 1р</v>
      </c>
      <c r="E6" s="135" t="str">
        <f>VLOOKUP(B6,'пр.взв'!B7:G36,4,FALSE)</f>
        <v>М,Москва,С70</v>
      </c>
      <c r="F6" s="276">
        <f>VLOOKUP(B6,'пр.взв'!B7:G36,5,FALSE)</f>
        <v>0</v>
      </c>
      <c r="G6" s="262" t="str">
        <f>VLOOKUP(B6,'пр.взв'!B7:G36,6,FALSE)</f>
        <v>Сейтаблаев АВ Юхарев СС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7"/>
      <c r="B7" s="251"/>
      <c r="C7" s="249"/>
      <c r="D7" s="260"/>
      <c r="E7" s="245"/>
      <c r="F7" s="277"/>
      <c r="G7" s="246"/>
    </row>
    <row r="8" spans="1:7" ht="10.5" customHeight="1">
      <c r="A8" s="247" t="s">
        <v>11</v>
      </c>
      <c r="B8" s="248">
        <v>7</v>
      </c>
      <c r="C8" s="249" t="str">
        <f>VLOOKUP(B8,'пр.взв'!B7:G36,2,FALSE)</f>
        <v>НОВИК Михаил</v>
      </c>
      <c r="D8" s="250" t="str">
        <f>VLOOKUP(B8,'пр.взв'!B7:G36,3,FALSE)</f>
        <v>1999, 1р</v>
      </c>
      <c r="E8" s="245" t="str">
        <f>VLOOKUP(B8,'пр.взв'!B7:G36,4,FALSE)</f>
        <v>М,Москва,С70</v>
      </c>
      <c r="F8" s="277">
        <f>VLOOKUP(B8,'пр.взв'!B7:G36,5,FALSE)</f>
        <v>0</v>
      </c>
      <c r="G8" s="246" t="str">
        <f>VLOOKUP(B8,'пр.взв'!B7:G36,6,FALSE)</f>
        <v>Колженков АС БобылевАБ</v>
      </c>
    </row>
    <row r="9" spans="1:7" ht="10.5" customHeight="1">
      <c r="A9" s="247"/>
      <c r="B9" s="251"/>
      <c r="C9" s="249"/>
      <c r="D9" s="250"/>
      <c r="E9" s="245"/>
      <c r="F9" s="277"/>
      <c r="G9" s="246"/>
    </row>
    <row r="10" spans="1:7" ht="10.5" customHeight="1">
      <c r="A10" s="247" t="s">
        <v>12</v>
      </c>
      <c r="B10" s="248">
        <v>13</v>
      </c>
      <c r="C10" s="249" t="str">
        <f>VLOOKUP(B10,'пр.взв'!B7:G36,2,FALSE)</f>
        <v>ДЖАФАРОВ Вадим</v>
      </c>
      <c r="D10" s="250" t="str">
        <f>VLOOKUP(B10,'пр.взв'!B7:G36,3,FALSE)</f>
        <v>2000, 1р</v>
      </c>
      <c r="E10" s="245" t="str">
        <f>VLOOKUP(B10,'пр.взв'!B7:G36,4,FALSE)</f>
        <v>М,Москва,С70</v>
      </c>
      <c r="F10" s="277">
        <f>VLOOKUP(B10,'пр.взв'!B7:G36,5,FALSE)</f>
        <v>0</v>
      </c>
      <c r="G10" s="246" t="str">
        <f>VLOOKUP(B10,'пр.взв'!B7:G36,6,FALSE)</f>
        <v>Богомолов ВА Мартынов ИВ</v>
      </c>
    </row>
    <row r="11" spans="1:7" ht="10.5" customHeight="1">
      <c r="A11" s="247"/>
      <c r="B11" s="251"/>
      <c r="C11" s="249"/>
      <c r="D11" s="250"/>
      <c r="E11" s="245"/>
      <c r="F11" s="277"/>
      <c r="G11" s="246"/>
    </row>
    <row r="12" spans="1:7" ht="10.5" customHeight="1">
      <c r="A12" s="247" t="s">
        <v>12</v>
      </c>
      <c r="B12" s="248">
        <v>14</v>
      </c>
      <c r="C12" s="249" t="str">
        <f>VLOOKUP(B12,'пр.взв'!B7:G36,2,FALSE)</f>
        <v>САМСОНОВ Егор</v>
      </c>
      <c r="D12" s="250" t="str">
        <f>VLOOKUP(B12,'пр.взв'!B7:G36,3,FALSE)</f>
        <v>2000, 1р</v>
      </c>
      <c r="E12" s="245" t="str">
        <f>VLOOKUP(B12,'пр.взв'!B7:G36,4,FALSE)</f>
        <v>М,Москва,С70</v>
      </c>
      <c r="F12" s="277">
        <f>VLOOKUP(B12,'пр.взв'!B7:G36,5,FALSE)</f>
        <v>0</v>
      </c>
      <c r="G12" s="246" t="str">
        <f>VLOOKUP(B12,'пр.взв'!B7:G36,6,FALSE)</f>
        <v>Кабанов ДБ Богатырев ДВ</v>
      </c>
    </row>
    <row r="13" spans="1:7" ht="10.5" customHeight="1">
      <c r="A13" s="247"/>
      <c r="B13" s="251"/>
      <c r="C13" s="249"/>
      <c r="D13" s="250"/>
      <c r="E13" s="245"/>
      <c r="F13" s="277"/>
      <c r="G13" s="246"/>
    </row>
    <row r="14" spans="1:7" ht="10.5" customHeight="1">
      <c r="A14" s="247" t="s">
        <v>14</v>
      </c>
      <c r="B14" s="248">
        <v>9</v>
      </c>
      <c r="C14" s="249" t="str">
        <f>VLOOKUP(B14,'пр.взв'!B7:G36,2,FALSE)</f>
        <v>БОНДАРЬ Кирилл</v>
      </c>
      <c r="D14" s="250" t="str">
        <f>VLOOKUP(B14,'пр.взв'!B7:G36,3,FALSE)</f>
        <v>2000, 2р</v>
      </c>
      <c r="E14" s="245" t="str">
        <f>VLOOKUP(B14,'пр.взв'!B7:G36,4,FALSE)</f>
        <v>М,Москва,С70</v>
      </c>
      <c r="F14" s="277">
        <f>VLOOKUP(B14,'пр.взв'!B7:G36,5,FALSE)</f>
        <v>0</v>
      </c>
      <c r="G14" s="246" t="str">
        <f>VLOOKUP(B14,'пр.взв'!B7:G36,6,FALSE)</f>
        <v>Савкин АВ Соломатин Ав</v>
      </c>
    </row>
    <row r="15" spans="1:7" ht="10.5" customHeight="1">
      <c r="A15" s="247"/>
      <c r="B15" s="251"/>
      <c r="C15" s="249"/>
      <c r="D15" s="250"/>
      <c r="E15" s="245"/>
      <c r="F15" s="277"/>
      <c r="G15" s="246"/>
    </row>
    <row r="16" spans="1:7" ht="10.5" customHeight="1">
      <c r="A16" s="247" t="s">
        <v>15</v>
      </c>
      <c r="B16" s="248">
        <v>8</v>
      </c>
      <c r="C16" s="249" t="str">
        <f>VLOOKUP(B16,'пр.взв'!B7:G36,2,FALSE)</f>
        <v>ХАМИЛОВ Никита</v>
      </c>
      <c r="D16" s="250" t="str">
        <f>VLOOKUP(B16,'пр.взв'!B7:G36,3,FALSE)</f>
        <v>1999, 1р</v>
      </c>
      <c r="E16" s="245" t="str">
        <f>VLOOKUP(B16,'пр.взв'!B7:G36,4,FALSE)</f>
        <v>ЦФО,Ярославская,Ярославль</v>
      </c>
      <c r="F16" s="277">
        <f>VLOOKUP(B16,'пр.взв'!B7:G36,5,FALSE)</f>
        <v>0</v>
      </c>
      <c r="G16" s="246" t="str">
        <f>VLOOKUP(B16,'пр.взв'!B7:G36,6,FALSE)</f>
        <v>Сапожников СВ</v>
      </c>
    </row>
    <row r="17" spans="1:7" ht="10.5" customHeight="1">
      <c r="A17" s="247"/>
      <c r="B17" s="251"/>
      <c r="C17" s="249"/>
      <c r="D17" s="250"/>
      <c r="E17" s="245"/>
      <c r="F17" s="277"/>
      <c r="G17" s="246"/>
    </row>
    <row r="18" spans="1:7" ht="10.5" customHeight="1">
      <c r="A18" s="247" t="s">
        <v>105</v>
      </c>
      <c r="B18" s="248">
        <v>4</v>
      </c>
      <c r="C18" s="249" t="str">
        <f>VLOOKUP(B18,'пр.взв'!B7:G36,2,FALSE)</f>
        <v>КАРАТЕЕВ Кирилл</v>
      </c>
      <c r="D18" s="250" t="str">
        <f>VLOOKUP(B18,'пр.взв'!B7:G36,3,FALSE)</f>
        <v>2000, 1р</v>
      </c>
      <c r="E18" s="245" t="str">
        <f>VLOOKUP(B18,'пр.взв'!B7:G36,4,FALSE)</f>
        <v>М,Москва,С70</v>
      </c>
      <c r="F18" s="277">
        <f>VLOOKUP(B18,'пр.взв'!B7:G36,5,FALSE)</f>
        <v>0</v>
      </c>
      <c r="G18" s="246" t="str">
        <f>VLOOKUP(B18,'пр.взв'!B7:G36,6,FALSE)</f>
        <v>Кабанов ДБ Богатырев ДВ</v>
      </c>
    </row>
    <row r="19" spans="1:7" ht="10.5" customHeight="1">
      <c r="A19" s="247"/>
      <c r="B19" s="251"/>
      <c r="C19" s="249"/>
      <c r="D19" s="250"/>
      <c r="E19" s="245"/>
      <c r="F19" s="277"/>
      <c r="G19" s="246"/>
    </row>
    <row r="20" spans="1:7" ht="10.5" customHeight="1">
      <c r="A20" s="247" t="s">
        <v>105</v>
      </c>
      <c r="B20" s="248">
        <v>12</v>
      </c>
      <c r="C20" s="249" t="str">
        <f>VLOOKUP(B20,'пр.взв'!B7:G36,2,FALSE)</f>
        <v>МУДРОВ Данила</v>
      </c>
      <c r="D20" s="250" t="str">
        <f>VLOOKUP(B20,'пр.взв'!B7:G36,3,FALSE)</f>
        <v>1999, 1р</v>
      </c>
      <c r="E20" s="245" t="str">
        <f>VLOOKUP(B20,'пр.взв'!B7:G36,4,FALSE)</f>
        <v>М,Москва,СШ 58</v>
      </c>
      <c r="F20" s="277">
        <f>VLOOKUP(B20,'пр.взв'!B7:G36,5,FALSE)</f>
        <v>0</v>
      </c>
      <c r="G20" s="246" t="str">
        <f>VLOOKUP(B20,'пр.взв'!B7:G36,6,FALSE)</f>
        <v>Стахеев ОИ</v>
      </c>
    </row>
    <row r="21" spans="1:7" ht="10.5" customHeight="1">
      <c r="A21" s="247"/>
      <c r="B21" s="251"/>
      <c r="C21" s="249"/>
      <c r="D21" s="250"/>
      <c r="E21" s="245"/>
      <c r="F21" s="277"/>
      <c r="G21" s="246"/>
    </row>
    <row r="22" spans="1:7" ht="10.5" customHeight="1">
      <c r="A22" s="247" t="s">
        <v>104</v>
      </c>
      <c r="B22" s="248">
        <v>5</v>
      </c>
      <c r="C22" s="249" t="str">
        <f>VLOOKUP(B22,'пр.взв'!B7:G36,2,FALSE)</f>
        <v>БЕЛЯЕВ Борис</v>
      </c>
      <c r="D22" s="250" t="str">
        <f>VLOOKUP(B22,'пр.взв'!B7:G36,3,FALSE)</f>
        <v>2000, 2р</v>
      </c>
      <c r="E22" s="245" t="str">
        <f>VLOOKUP(B22,'пр.взв'!B7:G36,4,FALSE)</f>
        <v>СП,Санкт-Петербург</v>
      </c>
      <c r="F22" s="277">
        <f>VLOOKUP(B22,'пр.взв'!B7:G36,5,FALSE)</f>
        <v>0</v>
      </c>
      <c r="G22" s="246" t="str">
        <f>VLOOKUP(B22,'пр.взв'!B7:G36,6,FALSE)</f>
        <v>Зверев СА Савельев АВ</v>
      </c>
    </row>
    <row r="23" spans="1:7" ht="10.5" customHeight="1">
      <c r="A23" s="247"/>
      <c r="B23" s="251"/>
      <c r="C23" s="249"/>
      <c r="D23" s="250"/>
      <c r="E23" s="245"/>
      <c r="F23" s="277"/>
      <c r="G23" s="246"/>
    </row>
    <row r="24" spans="1:7" ht="10.5" customHeight="1">
      <c r="A24" s="247" t="s">
        <v>104</v>
      </c>
      <c r="B24" s="248">
        <v>15</v>
      </c>
      <c r="C24" s="249" t="str">
        <f>VLOOKUP(B24,'пр.взв'!B7:G36,2,FALSE)</f>
        <v>НАЗМУТДИНОВ Артем</v>
      </c>
      <c r="D24" s="250" t="str">
        <f>VLOOKUP(B24,'пр.взв'!B7:G36,3,FALSE)</f>
        <v>2000, 1р</v>
      </c>
      <c r="E24" s="245" t="str">
        <f>VLOOKUP(B24,'пр.взв'!B7:G36,4,FALSE)</f>
        <v>ЦФО,Владимирская</v>
      </c>
      <c r="F24" s="277">
        <f>VLOOKUP(B24,'пр.взв'!B7:G36,5,FALSE)</f>
        <v>0</v>
      </c>
      <c r="G24" s="246" t="str">
        <f>VLOOKUP(B24,'пр.взв'!B7:G36,6,FALSE)</f>
        <v>Стахеев ИР</v>
      </c>
    </row>
    <row r="25" spans="1:7" ht="10.5" customHeight="1">
      <c r="A25" s="247"/>
      <c r="B25" s="251"/>
      <c r="C25" s="249"/>
      <c r="D25" s="250"/>
      <c r="E25" s="245"/>
      <c r="F25" s="277"/>
      <c r="G25" s="246"/>
    </row>
    <row r="26" spans="1:7" ht="10.5" customHeight="1">
      <c r="A26" s="247" t="s">
        <v>20</v>
      </c>
      <c r="B26" s="248">
        <v>3</v>
      </c>
      <c r="C26" s="249" t="str">
        <f>VLOOKUP(B26,'пр.взв'!B7:G36,2,FALSE)</f>
        <v>ЛАРЮКОВ Антон</v>
      </c>
      <c r="D26" s="250" t="str">
        <f>VLOOKUP(B26,'пр.взв'!B7:G36,3,FALSE)</f>
        <v>1999, 2р</v>
      </c>
      <c r="E26" s="245" t="str">
        <f>VLOOKUP(B26,'пр.взв'!B7:G36,4,FALSE)</f>
        <v>М,Москва, Юность Москвы</v>
      </c>
      <c r="F26" s="277">
        <f>VLOOKUP(B26,'пр.взв'!B7:G36,5,FALSE)</f>
        <v>0</v>
      </c>
      <c r="G26" s="246" t="str">
        <f>VLOOKUP(B26,'пр.взв'!B7:G36,6,FALSE)</f>
        <v>Лукьянов НС</v>
      </c>
    </row>
    <row r="27" spans="1:7" ht="10.5" customHeight="1">
      <c r="A27" s="247"/>
      <c r="B27" s="251"/>
      <c r="C27" s="249"/>
      <c r="D27" s="250"/>
      <c r="E27" s="245"/>
      <c r="F27" s="277"/>
      <c r="G27" s="246"/>
    </row>
    <row r="28" spans="1:7" ht="10.5" customHeight="1">
      <c r="A28" s="247" t="s">
        <v>103</v>
      </c>
      <c r="B28" s="248">
        <v>2</v>
      </c>
      <c r="C28" s="249" t="str">
        <f>VLOOKUP(B28,'пр.взв'!B7:G36,2,FALSE)</f>
        <v>ФЕДОТОВ Станислав</v>
      </c>
      <c r="D28" s="250" t="str">
        <f>VLOOKUP(B28,'пр.взв'!B7:G36,3,FALSE)</f>
        <v>2000, 1р</v>
      </c>
      <c r="E28" s="245" t="str">
        <f>VLOOKUP(B28,'пр.взв'!B7:G36,4,FALSE)</f>
        <v>ПФО,Чувашская,Чебоксары</v>
      </c>
      <c r="F28" s="277">
        <f>VLOOKUP(B28,'пр.взв'!B7:G36,5,FALSE)</f>
        <v>0</v>
      </c>
      <c r="G28" s="246" t="str">
        <f>VLOOKUP(B28,'пр.взв'!B7:G36,6,FALSE)</f>
        <v>Уливанов ЛК</v>
      </c>
    </row>
    <row r="29" spans="1:7" ht="10.5" customHeight="1">
      <c r="A29" s="247"/>
      <c r="B29" s="251"/>
      <c r="C29" s="249"/>
      <c r="D29" s="250"/>
      <c r="E29" s="245"/>
      <c r="F29" s="277"/>
      <c r="G29" s="246"/>
    </row>
    <row r="30" spans="1:7" ht="10.5" customHeight="1">
      <c r="A30" s="247" t="s">
        <v>103</v>
      </c>
      <c r="B30" s="248">
        <v>10</v>
      </c>
      <c r="C30" s="249" t="str">
        <f>VLOOKUP(B30,'пр.взв'!B7:G36,2,FALSE)</f>
        <v>МАЗОХИН Максим</v>
      </c>
      <c r="D30" s="250" t="str">
        <f>VLOOKUP(B30,'пр.взв'!B7:G36,3,FALSE)</f>
        <v>2000, 1р</v>
      </c>
      <c r="E30" s="245" t="str">
        <f>VLOOKUP(B30,'пр.взв'!B7:G36,4,FALSE)</f>
        <v>ЦФО,Костромская</v>
      </c>
      <c r="F30" s="277">
        <f>VLOOKUP(B30,'пр.взв'!B7:G36,5,FALSE)</f>
        <v>0</v>
      </c>
      <c r="G30" s="246" t="str">
        <f>VLOOKUP(B30,'пр.взв'!B7:G36,6,FALSE)</f>
        <v>Восканян</v>
      </c>
    </row>
    <row r="31" spans="1:14" ht="10.5" customHeight="1">
      <c r="A31" s="247"/>
      <c r="B31" s="251"/>
      <c r="C31" s="249"/>
      <c r="D31" s="250"/>
      <c r="E31" s="245"/>
      <c r="F31" s="277"/>
      <c r="G31" s="246"/>
      <c r="H31" s="6"/>
      <c r="I31" s="6"/>
      <c r="J31" s="6"/>
      <c r="L31" s="6"/>
      <c r="M31" s="6"/>
      <c r="N31" s="6"/>
    </row>
    <row r="32" spans="1:14" ht="10.5" customHeight="1">
      <c r="A32" s="247" t="s">
        <v>103</v>
      </c>
      <c r="B32" s="248">
        <v>11</v>
      </c>
      <c r="C32" s="249" t="str">
        <f>VLOOKUP(B32,'пр.взв'!B7:G36,2,FALSE)</f>
        <v>КИСИЛЕВ Даниил</v>
      </c>
      <c r="D32" s="250" t="str">
        <f>VLOOKUP(B32,'пр.взв'!B7:G36,3,FALSE)</f>
        <v>1999, 1р</v>
      </c>
      <c r="E32" s="245" t="str">
        <f>VLOOKUP(B32,'пр.взв'!B7:G36,4,FALSE)</f>
        <v>М,Москва,С70</v>
      </c>
      <c r="F32" s="277">
        <f>VLOOKUP(B32,'пр.взв'!B7:G36,5,FALSE)</f>
        <v>0</v>
      </c>
      <c r="G32" s="246" t="str">
        <f>VLOOKUP(B32,'пр.взв'!B7:G36,6,FALSE)</f>
        <v>Кабанов ДБ Богатырев ДВ</v>
      </c>
      <c r="H32" s="6"/>
      <c r="I32" s="6"/>
      <c r="J32" s="6"/>
      <c r="L32" s="6"/>
      <c r="M32" s="6"/>
      <c r="N32" s="6"/>
    </row>
    <row r="33" spans="1:14" ht="10.5" customHeight="1">
      <c r="A33" s="247"/>
      <c r="B33" s="251"/>
      <c r="C33" s="249"/>
      <c r="D33" s="250"/>
      <c r="E33" s="245"/>
      <c r="F33" s="277"/>
      <c r="G33" s="246"/>
      <c r="H33" s="6"/>
      <c r="I33" s="6"/>
      <c r="J33" s="6"/>
      <c r="L33" s="6"/>
      <c r="M33" s="6"/>
      <c r="N33" s="6"/>
    </row>
    <row r="34" spans="1:7" ht="10.5" customHeight="1">
      <c r="A34" s="247" t="s">
        <v>40</v>
      </c>
      <c r="B34" s="248">
        <v>6</v>
      </c>
      <c r="C34" s="249" t="str">
        <f>VLOOKUP(B34,'пр.взв'!B7:G36,2,FALSE)</f>
        <v>КАЙТМАЗОВ Лазарь</v>
      </c>
      <c r="D34" s="250" t="e">
        <f>VLOOKUP(B34,'пр.взв'!B35:G64,3,FALSE)</f>
        <v>#N/A</v>
      </c>
      <c r="E34" s="245" t="str">
        <f>VLOOKUP(B34,'пр.взв'!B7:G36,4,FALSE)</f>
        <v>М,Москва,С70</v>
      </c>
      <c r="F34" s="277">
        <f>VLOOKUP(B34,'пр.взв'!B7:G36,5,FALSE)</f>
        <v>0</v>
      </c>
      <c r="G34" s="246" t="str">
        <f>VLOOKUP(B34,'пр.взв'!B7:G36,6,FALSE)</f>
        <v>Лебедев АА Огиенко ДС</v>
      </c>
    </row>
    <row r="35" spans="1:7" ht="10.5" customHeight="1">
      <c r="A35" s="247"/>
      <c r="B35" s="251"/>
      <c r="C35" s="249"/>
      <c r="D35" s="250"/>
      <c r="E35" s="245"/>
      <c r="F35" s="277"/>
      <c r="G35" s="246"/>
    </row>
    <row r="36" spans="1:26" ht="34.5" customHeight="1">
      <c r="A36" s="36" t="str">
        <f>HYPERLINK('[1]реквизиты'!$A$6)</f>
        <v>Гл. судья, судья МК</v>
      </c>
      <c r="B36" s="40"/>
      <c r="C36" s="40"/>
      <c r="D36" s="41"/>
      <c r="E36" s="43" t="str">
        <f>HYPERLINK('[1]реквизиты'!$G$6)</f>
        <v>С.В.Сапожников </v>
      </c>
      <c r="G36" s="45" t="str">
        <f>HYPERLINK('[1]реквизиты'!$G$7)</f>
        <v>/Ярославль/</v>
      </c>
      <c r="H36" s="4"/>
      <c r="I36" s="4"/>
      <c r="J36" s="4"/>
      <c r="K36" s="4"/>
      <c r="L36" s="4"/>
      <c r="M36" s="4"/>
      <c r="N36" s="41"/>
      <c r="O36" s="41"/>
      <c r="P36" s="41"/>
      <c r="Q36" s="46"/>
      <c r="R36" s="44"/>
      <c r="S36" s="46"/>
      <c r="T36" s="44"/>
      <c r="U36" s="46"/>
      <c r="W36" s="46"/>
      <c r="X36" s="44"/>
      <c r="Y36" s="29"/>
      <c r="Z36" s="29"/>
    </row>
    <row r="37" spans="1:26" ht="28.5" customHeight="1">
      <c r="A37" s="47" t="str">
        <f>HYPERLINK('[1]реквизиты'!$A$8)</f>
        <v>Гл. секретарь, судья ВК</v>
      </c>
      <c r="B37" s="40"/>
      <c r="C37" s="54"/>
      <c r="D37" s="61"/>
      <c r="E37" s="43" t="str">
        <f>HYPERLINK('[1]реквизиты'!$G$8)</f>
        <v>А.С.Тимошин </v>
      </c>
      <c r="F37" s="4"/>
      <c r="G37" s="45" t="str">
        <f>HYPERLINK('[1]реквизиты'!$G$9)</f>
        <v>/Рыбинск/</v>
      </c>
      <c r="H37" s="4"/>
      <c r="I37" s="4"/>
      <c r="J37" s="4"/>
      <c r="K37" s="4"/>
      <c r="L37" s="4"/>
      <c r="M37" s="4"/>
      <c r="N37" s="41"/>
      <c r="O37" s="41"/>
      <c r="P37" s="41"/>
      <c r="Q37" s="46"/>
      <c r="R37" s="44"/>
      <c r="S37" s="46"/>
      <c r="T37" s="44"/>
      <c r="U37" s="46"/>
      <c r="W37" s="46"/>
      <c r="X37" s="44"/>
      <c r="Y37" s="29"/>
      <c r="Z37" s="29"/>
    </row>
    <row r="38" spans="1:13" ht="12.75">
      <c r="A38" s="244"/>
      <c r="B38" s="226"/>
      <c r="C38" s="224"/>
      <c r="D38" s="221"/>
      <c r="E38" s="242"/>
      <c r="F38" s="243"/>
      <c r="G38" s="224"/>
      <c r="H38" s="4"/>
      <c r="I38" s="4"/>
      <c r="J38" s="4"/>
      <c r="K38" s="4"/>
      <c r="L38" s="4"/>
      <c r="M38" s="4"/>
    </row>
    <row r="39" spans="1:13" ht="12.75">
      <c r="A39" s="244"/>
      <c r="B39" s="227"/>
      <c r="C39" s="224"/>
      <c r="D39" s="221"/>
      <c r="E39" s="242"/>
      <c r="F39" s="243"/>
      <c r="G39" s="224"/>
      <c r="H39" s="4"/>
      <c r="I39" s="4"/>
      <c r="J39" s="4"/>
      <c r="K39" s="4"/>
      <c r="L39" s="4"/>
      <c r="M39" s="4"/>
    </row>
    <row r="40" spans="1:10" ht="12.75">
      <c r="A40" s="244"/>
      <c r="B40" s="226"/>
      <c r="C40" s="224"/>
      <c r="D40" s="221"/>
      <c r="E40" s="242"/>
      <c r="F40" s="243"/>
      <c r="G40" s="224"/>
      <c r="H40" s="4"/>
      <c r="I40" s="4"/>
      <c r="J40" s="4"/>
    </row>
    <row r="41" spans="1:10" ht="12.75">
      <c r="A41" s="244"/>
      <c r="B41" s="227"/>
      <c r="C41" s="224"/>
      <c r="D41" s="221"/>
      <c r="E41" s="242"/>
      <c r="F41" s="243"/>
      <c r="G41" s="224"/>
      <c r="H41" s="4"/>
      <c r="I41" s="4"/>
      <c r="J41" s="4"/>
    </row>
    <row r="42" spans="1:10" ht="12.75">
      <c r="A42" s="244"/>
      <c r="B42" s="226"/>
      <c r="C42" s="224"/>
      <c r="D42" s="221"/>
      <c r="E42" s="242"/>
      <c r="F42" s="243"/>
      <c r="G42" s="224"/>
      <c r="H42" s="4"/>
      <c r="I42" s="4"/>
      <c r="J42" s="4"/>
    </row>
    <row r="43" spans="1:10" ht="12.75">
      <c r="A43" s="244"/>
      <c r="B43" s="227"/>
      <c r="C43" s="224"/>
      <c r="D43" s="221"/>
      <c r="E43" s="242"/>
      <c r="F43" s="243"/>
      <c r="G43" s="224"/>
      <c r="H43" s="4"/>
      <c r="I43" s="4"/>
      <c r="J43" s="4"/>
    </row>
    <row r="44" spans="1:10" ht="12.75">
      <c r="A44" s="244"/>
      <c r="B44" s="226"/>
      <c r="C44" s="224"/>
      <c r="D44" s="221"/>
      <c r="E44" s="242"/>
      <c r="F44" s="243"/>
      <c r="G44" s="224"/>
      <c r="H44" s="4"/>
      <c r="I44" s="4"/>
      <c r="J44" s="4"/>
    </row>
    <row r="45" spans="1:10" ht="12.75">
      <c r="A45" s="244"/>
      <c r="B45" s="227"/>
      <c r="C45" s="224"/>
      <c r="D45" s="221"/>
      <c r="E45" s="242"/>
      <c r="F45" s="243"/>
      <c r="G45" s="224"/>
      <c r="H45" s="4"/>
      <c r="I45" s="4"/>
      <c r="J45" s="4"/>
    </row>
    <row r="46" spans="1:10" ht="12.75">
      <c r="A46" s="244"/>
      <c r="B46" s="226"/>
      <c r="C46" s="224"/>
      <c r="D46" s="221"/>
      <c r="E46" s="242"/>
      <c r="F46" s="243"/>
      <c r="G46" s="224"/>
      <c r="H46" s="4"/>
      <c r="I46" s="4"/>
      <c r="J46" s="4"/>
    </row>
    <row r="47" spans="1:10" ht="12.75">
      <c r="A47" s="244"/>
      <c r="B47" s="227"/>
      <c r="C47" s="224"/>
      <c r="D47" s="221"/>
      <c r="E47" s="242"/>
      <c r="F47" s="243"/>
      <c r="G47" s="224"/>
      <c r="H47" s="4"/>
      <c r="I47" s="4"/>
      <c r="J47" s="4"/>
    </row>
    <row r="48" spans="1:10" ht="12.75">
      <c r="A48" s="244"/>
      <c r="B48" s="226"/>
      <c r="C48" s="224"/>
      <c r="D48" s="221"/>
      <c r="E48" s="242"/>
      <c r="F48" s="243"/>
      <c r="G48" s="224"/>
      <c r="H48" s="4"/>
      <c r="I48" s="4"/>
      <c r="J48" s="4"/>
    </row>
    <row r="49" spans="1:10" ht="12.75">
      <c r="A49" s="244"/>
      <c r="B49" s="227"/>
      <c r="C49" s="224"/>
      <c r="D49" s="221"/>
      <c r="E49" s="242"/>
      <c r="F49" s="243"/>
      <c r="G49" s="224"/>
      <c r="H49" s="4"/>
      <c r="I49" s="4"/>
      <c r="J49" s="4"/>
    </row>
    <row r="50" spans="1:10" ht="12.75">
      <c r="A50" s="244"/>
      <c r="B50" s="226"/>
      <c r="C50" s="224"/>
      <c r="D50" s="221"/>
      <c r="E50" s="242"/>
      <c r="F50" s="243"/>
      <c r="G50" s="224"/>
      <c r="H50" s="4"/>
      <c r="I50" s="4"/>
      <c r="J50" s="4"/>
    </row>
    <row r="51" spans="1:10" ht="12.75">
      <c r="A51" s="244"/>
      <c r="B51" s="227"/>
      <c r="C51" s="224"/>
      <c r="D51" s="221"/>
      <c r="E51" s="242"/>
      <c r="F51" s="243"/>
      <c r="G51" s="224"/>
      <c r="H51" s="4"/>
      <c r="I51" s="4"/>
      <c r="J51" s="4"/>
    </row>
    <row r="52" spans="1:10" ht="12.75">
      <c r="A52" s="244"/>
      <c r="B52" s="226"/>
      <c r="C52" s="224"/>
      <c r="D52" s="221"/>
      <c r="E52" s="242"/>
      <c r="F52" s="243"/>
      <c r="G52" s="224"/>
      <c r="H52" s="4"/>
      <c r="I52" s="4"/>
      <c r="J52" s="4"/>
    </row>
    <row r="53" spans="1:10" ht="12.75">
      <c r="A53" s="244"/>
      <c r="B53" s="227"/>
      <c r="C53" s="224"/>
      <c r="D53" s="221"/>
      <c r="E53" s="242"/>
      <c r="F53" s="243"/>
      <c r="G53" s="224"/>
      <c r="H53" s="4"/>
      <c r="I53" s="4"/>
      <c r="J53" s="4"/>
    </row>
    <row r="54" spans="1:10" ht="12.75">
      <c r="A54" s="244"/>
      <c r="B54" s="226"/>
      <c r="C54" s="224"/>
      <c r="D54" s="221"/>
      <c r="E54" s="242"/>
      <c r="F54" s="243"/>
      <c r="G54" s="224"/>
      <c r="H54" s="4"/>
      <c r="I54" s="4"/>
      <c r="J54" s="4"/>
    </row>
    <row r="55" spans="1:10" ht="12.75">
      <c r="A55" s="244"/>
      <c r="B55" s="227"/>
      <c r="C55" s="224"/>
      <c r="D55" s="221"/>
      <c r="E55" s="242"/>
      <c r="F55" s="243"/>
      <c r="G55" s="224"/>
      <c r="H55" s="4"/>
      <c r="I55" s="4"/>
      <c r="J55" s="4"/>
    </row>
    <row r="56" spans="1:10" ht="12.75">
      <c r="A56" s="244"/>
      <c r="B56" s="226"/>
      <c r="C56" s="224"/>
      <c r="D56" s="221"/>
      <c r="E56" s="242"/>
      <c r="F56" s="243"/>
      <c r="G56" s="224"/>
      <c r="H56" s="4"/>
      <c r="I56" s="4"/>
      <c r="J56" s="4"/>
    </row>
    <row r="57" spans="1:10" ht="12.75">
      <c r="A57" s="244"/>
      <c r="B57" s="227"/>
      <c r="C57" s="224"/>
      <c r="D57" s="221"/>
      <c r="E57" s="242"/>
      <c r="F57" s="243"/>
      <c r="G57" s="224"/>
      <c r="H57" s="4"/>
      <c r="I57" s="4"/>
      <c r="J57" s="4"/>
    </row>
    <row r="58" spans="1:10" ht="12.75">
      <c r="A58" s="244"/>
      <c r="B58" s="226"/>
      <c r="C58" s="224"/>
      <c r="D58" s="221"/>
      <c r="E58" s="242"/>
      <c r="F58" s="243"/>
      <c r="G58" s="224"/>
      <c r="H58" s="4"/>
      <c r="I58" s="4"/>
      <c r="J58" s="4"/>
    </row>
    <row r="59" spans="1:10" ht="12.75">
      <c r="A59" s="244"/>
      <c r="B59" s="227"/>
      <c r="C59" s="224"/>
      <c r="D59" s="221"/>
      <c r="E59" s="242"/>
      <c r="F59" s="243"/>
      <c r="G59" s="224"/>
      <c r="H59" s="4"/>
      <c r="I59" s="4"/>
      <c r="J59" s="4"/>
    </row>
    <row r="60" spans="1:10" ht="12.75">
      <c r="A60" s="244"/>
      <c r="B60" s="226"/>
      <c r="C60" s="224"/>
      <c r="D60" s="221"/>
      <c r="E60" s="242"/>
      <c r="F60" s="243"/>
      <c r="G60" s="224"/>
      <c r="H60" s="4"/>
      <c r="I60" s="4"/>
      <c r="J60" s="4"/>
    </row>
    <row r="61" spans="1:10" ht="12.75">
      <c r="A61" s="244"/>
      <c r="B61" s="227"/>
      <c r="C61" s="224"/>
      <c r="D61" s="221"/>
      <c r="E61" s="242"/>
      <c r="F61" s="243"/>
      <c r="G61" s="224"/>
      <c r="H61" s="4"/>
      <c r="I61" s="4"/>
      <c r="J61" s="4"/>
    </row>
    <row r="62" spans="1:10" ht="12.75">
      <c r="A62" s="244"/>
      <c r="B62" s="226"/>
      <c r="C62" s="224"/>
      <c r="D62" s="221"/>
      <c r="E62" s="242"/>
      <c r="F62" s="243"/>
      <c r="G62" s="224"/>
      <c r="H62" s="4"/>
      <c r="I62" s="4"/>
      <c r="J62" s="4"/>
    </row>
    <row r="63" spans="1:10" ht="12.75">
      <c r="A63" s="244"/>
      <c r="B63" s="227"/>
      <c r="C63" s="224"/>
      <c r="D63" s="221"/>
      <c r="E63" s="242"/>
      <c r="F63" s="243"/>
      <c r="G63" s="224"/>
      <c r="H63" s="4"/>
      <c r="I63" s="4"/>
      <c r="J63" s="4"/>
    </row>
    <row r="64" spans="1:10" ht="12.75">
      <c r="A64" s="244"/>
      <c r="B64" s="226"/>
      <c r="C64" s="224"/>
      <c r="D64" s="221"/>
      <c r="E64" s="242"/>
      <c r="F64" s="243"/>
      <c r="G64" s="224"/>
      <c r="H64" s="4"/>
      <c r="I64" s="4"/>
      <c r="J64" s="4"/>
    </row>
    <row r="65" spans="1:10" ht="12.75">
      <c r="A65" s="244"/>
      <c r="B65" s="227"/>
      <c r="C65" s="224"/>
      <c r="D65" s="221"/>
      <c r="E65" s="242"/>
      <c r="F65" s="243"/>
      <c r="G65" s="224"/>
      <c r="H65" s="4"/>
      <c r="I65" s="4"/>
      <c r="J65" s="4"/>
    </row>
    <row r="66" spans="1:10" ht="12.75">
      <c r="A66" s="244"/>
      <c r="B66" s="226"/>
      <c r="C66" s="224"/>
      <c r="D66" s="221"/>
      <c r="E66" s="242"/>
      <c r="F66" s="243"/>
      <c r="G66" s="224"/>
      <c r="H66" s="4"/>
      <c r="I66" s="4"/>
      <c r="J66" s="4"/>
    </row>
    <row r="67" spans="1:10" ht="12.75">
      <c r="A67" s="244"/>
      <c r="B67" s="227"/>
      <c r="C67" s="224"/>
      <c r="D67" s="221"/>
      <c r="E67" s="242"/>
      <c r="F67" s="243"/>
      <c r="G67" s="224"/>
      <c r="H67" s="4"/>
      <c r="I67" s="4"/>
      <c r="J67" s="4"/>
    </row>
    <row r="68" spans="1:10" ht="12.75">
      <c r="A68" s="244"/>
      <c r="B68" s="226"/>
      <c r="C68" s="224"/>
      <c r="D68" s="221"/>
      <c r="E68" s="242"/>
      <c r="F68" s="243"/>
      <c r="G68" s="224"/>
      <c r="H68" s="4"/>
      <c r="I68" s="4"/>
      <c r="J68" s="4"/>
    </row>
    <row r="69" spans="1:10" ht="12.75">
      <c r="A69" s="244"/>
      <c r="B69" s="227"/>
      <c r="C69" s="224"/>
      <c r="D69" s="221"/>
      <c r="E69" s="242"/>
      <c r="F69" s="243"/>
      <c r="G69" s="224"/>
      <c r="H69" s="4"/>
      <c r="I69" s="4"/>
      <c r="J69" s="4"/>
    </row>
    <row r="70" spans="1:10" ht="12.75">
      <c r="A70" s="244"/>
      <c r="B70" s="226"/>
      <c r="C70" s="224"/>
      <c r="D70" s="221"/>
      <c r="E70" s="242"/>
      <c r="F70" s="243"/>
      <c r="G70" s="224"/>
      <c r="H70" s="4"/>
      <c r="I70" s="4"/>
      <c r="J70" s="4"/>
    </row>
    <row r="71" spans="1:10" ht="12.75">
      <c r="A71" s="244"/>
      <c r="B71" s="227"/>
      <c r="C71" s="224"/>
      <c r="D71" s="221"/>
      <c r="E71" s="242"/>
      <c r="F71" s="243"/>
      <c r="G71" s="224"/>
      <c r="H71" s="4"/>
      <c r="I71" s="4"/>
      <c r="J71" s="4"/>
    </row>
    <row r="72" spans="1:10" ht="12.75">
      <c r="A72" s="244"/>
      <c r="B72" s="226"/>
      <c r="C72" s="224"/>
      <c r="D72" s="221"/>
      <c r="E72" s="242"/>
      <c r="F72" s="243"/>
      <c r="G72" s="224"/>
      <c r="H72" s="4"/>
      <c r="I72" s="4"/>
      <c r="J72" s="4"/>
    </row>
    <row r="73" spans="1:10" ht="12.75">
      <c r="A73" s="244"/>
      <c r="B73" s="227"/>
      <c r="C73" s="224"/>
      <c r="D73" s="221"/>
      <c r="E73" s="242"/>
      <c r="F73" s="243"/>
      <c r="G73" s="224"/>
      <c r="H73" s="4"/>
      <c r="I73" s="4"/>
      <c r="J73" s="4"/>
    </row>
    <row r="74" spans="1:10" ht="12.75">
      <c r="A74" s="244"/>
      <c r="B74" s="226"/>
      <c r="C74" s="224"/>
      <c r="D74" s="221"/>
      <c r="E74" s="242"/>
      <c r="F74" s="243"/>
      <c r="G74" s="224"/>
      <c r="H74" s="4"/>
      <c r="I74" s="4"/>
      <c r="J74" s="4"/>
    </row>
    <row r="75" spans="1:10" ht="12.75">
      <c r="A75" s="244"/>
      <c r="B75" s="227"/>
      <c r="C75" s="224"/>
      <c r="D75" s="221"/>
      <c r="E75" s="242"/>
      <c r="F75" s="243"/>
      <c r="G75" s="224"/>
      <c r="H75" s="4"/>
      <c r="I75" s="4"/>
      <c r="J75" s="4"/>
    </row>
    <row r="76" spans="1:10" ht="12.75">
      <c r="A76" s="52"/>
      <c r="B76" s="33"/>
      <c r="C76" s="23"/>
      <c r="D76" s="24"/>
      <c r="E76" s="26"/>
      <c r="F76" s="53"/>
      <c r="G76" s="23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</sheetData>
  <mergeCells count="24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E38:E39"/>
    <mergeCell ref="F38:F39"/>
    <mergeCell ref="G38:G39"/>
    <mergeCell ref="A38:A39"/>
    <mergeCell ref="B38:B39"/>
    <mergeCell ref="C38:C39"/>
    <mergeCell ref="D38:D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1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св 84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264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5"/>
      <c r="B6" s="266">
        <v>7</v>
      </c>
      <c r="C6" s="267" t="str">
        <f>VLOOKUP(B6,'пр.взв'!B7:E30,2,FALSE)</f>
        <v>НОВИК Михаил</v>
      </c>
      <c r="D6" s="267" t="str">
        <f>VLOOKUP(C6,'пр.взв'!C7:F30,2,FALSE)</f>
        <v>1999, 1р</v>
      </c>
      <c r="E6" s="267" t="str">
        <f>VLOOKUP(D6,'пр.взв'!D7:G30,2,FALSE)</f>
        <v>М,Москва,С70</v>
      </c>
      <c r="F6" s="268"/>
      <c r="G6" s="269"/>
      <c r="H6" s="229"/>
      <c r="I6" s="235"/>
    </row>
    <row r="7" spans="1:9" ht="12.75">
      <c r="A7" s="265"/>
      <c r="B7" s="235"/>
      <c r="C7" s="267"/>
      <c r="D7" s="267"/>
      <c r="E7" s="267"/>
      <c r="F7" s="268"/>
      <c r="G7" s="268"/>
      <c r="H7" s="229"/>
      <c r="I7" s="235"/>
    </row>
    <row r="8" spans="1:9" ht="12.75">
      <c r="A8" s="270"/>
      <c r="B8" s="266">
        <v>13</v>
      </c>
      <c r="C8" s="267" t="str">
        <f>VLOOKUP(B8,'пр.взв'!B9:E32,2,FALSE)</f>
        <v>ДЖАФАРОВ Вадим</v>
      </c>
      <c r="D8" s="267" t="str">
        <f>VLOOKUP(C8,'пр.взв'!C9:F32,2,FALSE)</f>
        <v>2000, 1р</v>
      </c>
      <c r="E8" s="267" t="str">
        <f>VLOOKUP(D8,'пр.взв'!D9:G32,2,FALSE)</f>
        <v>ПФО,Чувашская,Чебоксары</v>
      </c>
      <c r="F8" s="268"/>
      <c r="G8" s="269"/>
      <c r="H8" s="229"/>
      <c r="I8" s="235"/>
    </row>
    <row r="9" spans="1:9" ht="12.75">
      <c r="A9" s="270"/>
      <c r="B9" s="235"/>
      <c r="C9" s="267"/>
      <c r="D9" s="267"/>
      <c r="E9" s="267"/>
      <c r="F9" s="268"/>
      <c r="G9" s="268"/>
      <c r="H9" s="229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св 84 кг.</v>
      </c>
    </row>
    <row r="16" spans="1:9" ht="12.75">
      <c r="A16" s="235" t="s">
        <v>32</v>
      </c>
      <c r="B16" s="235" t="s">
        <v>5</v>
      </c>
      <c r="C16" s="264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65"/>
      <c r="B18" s="266">
        <v>14</v>
      </c>
      <c r="C18" s="267" t="str">
        <f>'пр.взв'!C33</f>
        <v>САМСОНОВ Егор</v>
      </c>
      <c r="D18" s="267" t="str">
        <f>'пр.взв'!D33</f>
        <v>2000, 1р</v>
      </c>
      <c r="E18" s="267" t="str">
        <f>'пр.взв'!E33</f>
        <v>М,Москва,С70</v>
      </c>
      <c r="F18" s="268"/>
      <c r="G18" s="269"/>
      <c r="H18" s="229"/>
      <c r="I18" s="235"/>
    </row>
    <row r="19" spans="1:9" ht="12.75">
      <c r="A19" s="265"/>
      <c r="B19" s="235"/>
      <c r="C19" s="267"/>
      <c r="D19" s="267"/>
      <c r="E19" s="267"/>
      <c r="F19" s="268"/>
      <c r="G19" s="268"/>
      <c r="H19" s="229"/>
      <c r="I19" s="235"/>
    </row>
    <row r="20" spans="1:9" ht="12.75">
      <c r="A20" s="270"/>
      <c r="B20" s="266">
        <v>1</v>
      </c>
      <c r="C20" s="267" t="str">
        <f>'пр.взв'!C7</f>
        <v>БАБАЯН Давид</v>
      </c>
      <c r="D20" s="267" t="str">
        <f>'пр.взв'!D7</f>
        <v>2000, 1р</v>
      </c>
      <c r="E20" s="267" t="str">
        <f>'пр.взв'!E7</f>
        <v>М,Москва,С70</v>
      </c>
      <c r="F20" s="268"/>
      <c r="G20" s="269"/>
      <c r="H20" s="229"/>
      <c r="I20" s="235"/>
    </row>
    <row r="21" spans="1:9" ht="12.75">
      <c r="A21" s="270"/>
      <c r="B21" s="235"/>
      <c r="C21" s="267"/>
      <c r="D21" s="267"/>
      <c r="E21" s="267"/>
      <c r="F21" s="268"/>
      <c r="G21" s="268"/>
      <c r="H21" s="229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св 84 кг.</v>
      </c>
    </row>
    <row r="29" spans="1:9" ht="12.75">
      <c r="A29" s="235" t="s">
        <v>32</v>
      </c>
      <c r="B29" s="235" t="s">
        <v>5</v>
      </c>
      <c r="C29" s="264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65"/>
      <c r="B31" s="235">
        <v>1</v>
      </c>
      <c r="C31" s="267" t="str">
        <f>VLOOKUP(B31,'пр.взв'!B7:D30,2,FALSE)</f>
        <v>БАБАЯН Давид</v>
      </c>
      <c r="D31" s="267" t="str">
        <f>VLOOKUP(C31,'пр.взв'!C7:E30,2,FALSE)</f>
        <v>2000, 1р</v>
      </c>
      <c r="E31" s="267" t="str">
        <f>VLOOKUP(D31,'пр.взв'!D7:F30,2,FALSE)</f>
        <v>М,Москва,С70</v>
      </c>
      <c r="F31" s="268"/>
      <c r="G31" s="269"/>
      <c r="H31" s="229"/>
      <c r="I31" s="235"/>
    </row>
    <row r="32" spans="1:9" ht="12.75">
      <c r="A32" s="265"/>
      <c r="B32" s="235"/>
      <c r="C32" s="267"/>
      <c r="D32" s="267"/>
      <c r="E32" s="267"/>
      <c r="F32" s="268"/>
      <c r="G32" s="268"/>
      <c r="H32" s="229"/>
      <c r="I32" s="235"/>
    </row>
    <row r="33" spans="1:9" ht="12.75">
      <c r="A33" s="270"/>
      <c r="B33" s="235">
        <v>7</v>
      </c>
      <c r="C33" s="267" t="str">
        <f>VLOOKUP(B33,'пр.взв'!B9:D32,2,FALSE)</f>
        <v>НОВИК Михаил</v>
      </c>
      <c r="D33" s="267" t="str">
        <f>VLOOKUP(C33,'пр.взв'!C9:E32,2,FALSE)</f>
        <v>1999, 1р</v>
      </c>
      <c r="E33" s="267" t="str">
        <f>VLOOKUP(D33,'пр.взв'!D9:F32,2,FALSE)</f>
        <v>М,Москва,С70</v>
      </c>
      <c r="F33" s="268"/>
      <c r="G33" s="268"/>
      <c r="H33" s="235"/>
      <c r="I33" s="235"/>
    </row>
    <row r="34" spans="1:9" ht="12.75">
      <c r="A34" s="270"/>
      <c r="B34" s="235"/>
      <c r="C34" s="267"/>
      <c r="D34" s="267"/>
      <c r="E34" s="267"/>
      <c r="F34" s="268"/>
      <c r="G34" s="268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2015-02-07T11:25:27Z</cp:lastPrinted>
  <dcterms:created xsi:type="dcterms:W3CDTF">1996-10-08T23:32:33Z</dcterms:created>
  <dcterms:modified xsi:type="dcterms:W3CDTF">2015-02-10T16:12:59Z</dcterms:modified>
  <cp:category/>
  <cp:version/>
  <cp:contentType/>
  <cp:contentStatus/>
</cp:coreProperties>
</file>