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взв." sheetId="1" r:id="rId1"/>
    <sheet name="пр.хода" sheetId="2" r:id="rId2"/>
    <sheet name="медали" sheetId="3" r:id="rId3"/>
    <sheet name="Итоговый" sheetId="4" r:id="rId4"/>
    <sheet name="наградной лист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<sst xmlns="http://schemas.openxmlformats.org/spreadsheetml/2006/main" count="278" uniqueCount="166">
  <si>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</si>
  <si>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</si>
  <si>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</si>
  <si>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</si>
  <si>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</si>
  <si>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</si>
  <si>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</si>
  <si>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</si>
  <si>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</si>
  <si>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</si>
  <si>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</si>
  <si>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</si>
  <si>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</si>
  <si>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</si>
  <si>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</si>
  <si>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</si>
  <si>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</si>
  <si>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</si>
  <si>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</si>
  <si>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</si>
  <si>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</si>
  <si>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</si>
  <si>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</si>
  <si>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</si>
  <si>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</si>
  <si>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</si>
  <si>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</si>
  <si>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</si>
  <si>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</si>
  <si>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</si>
  <si>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</si>
  <si>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</si>
  <si>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</si>
  <si>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</si>
  <si>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</si>
  <si>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</si>
  <si>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</si>
  <si>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</si>
  <si>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</si>
  <si>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</si>
  <si>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</si>
  <si>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</si>
  <si>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21-32</t>
  </si>
  <si>
    <t>БУДАНАЕВ Алдар Тумэнович</t>
  </si>
  <si>
    <t>08.01.90, КМС</t>
  </si>
  <si>
    <t>СФО</t>
  </si>
  <si>
    <t>Р.Бурятия, Улан-Удэ, Д</t>
  </si>
  <si>
    <t>Цыдыпов Б.В., Жигжитов Б.С.</t>
  </si>
  <si>
    <t>ВАХИТОВ Альгиз Накипович</t>
  </si>
  <si>
    <t>17.02.89, КМС</t>
  </si>
  <si>
    <t>ПФО</t>
  </si>
  <si>
    <t>Пермский, МО</t>
  </si>
  <si>
    <t>Вахитов М.М., Гладких Л.</t>
  </si>
  <si>
    <t>ГУРУЕВ Чингис Баирович</t>
  </si>
  <si>
    <t>29.11.1992, мс</t>
  </si>
  <si>
    <t>Р.Бурятия У-Уде МО</t>
  </si>
  <si>
    <t>Цыдыпов БВ Цыбиков ВЮ</t>
  </si>
  <si>
    <t>ДЖАВАДОВ Имран Аяз Оглы</t>
  </si>
  <si>
    <t>03.06.94, МСМК</t>
  </si>
  <si>
    <t>Нижегородская, Кстово, ВВ МВД</t>
  </si>
  <si>
    <t>Купцов М.О., Малашкин А.М.</t>
  </si>
  <si>
    <t>ДЖАМАЕВ Магомед Тагир Джамалутдинович</t>
  </si>
  <si>
    <t>25.01.93, МС</t>
  </si>
  <si>
    <t>МОС</t>
  </si>
  <si>
    <t>Москва, ПР.</t>
  </si>
  <si>
    <t>Елесин Н.А., Гаджиев К.А.</t>
  </si>
  <si>
    <t>Джамаев Магомед Тагир Джамалутдинович</t>
  </si>
  <si>
    <t>25.01.1993</t>
  </si>
  <si>
    <t>ДУЛМАЕВ Виктор Вячеславович</t>
  </si>
  <si>
    <t>27.01.86, МС</t>
  </si>
  <si>
    <t>Р.Бурятия, Улан-Удэ, МО</t>
  </si>
  <si>
    <t>Санжиев Т.Ж.</t>
  </si>
  <si>
    <t>ЖАМСАРАНЖАПОВ Баир Андреевич</t>
  </si>
  <si>
    <t>31.12.1989, КМС</t>
  </si>
  <si>
    <t>Санжиев Т.Ш.</t>
  </si>
  <si>
    <t>КЛЕНКОВ Александр Александрович</t>
  </si>
  <si>
    <t>02.03.93, КМС</t>
  </si>
  <si>
    <t>Р.Татарстан, Казань</t>
  </si>
  <si>
    <t>Иванов В.А.</t>
  </si>
  <si>
    <t>КУДЮШЕВ Руслан Андреевич</t>
  </si>
  <si>
    <t>19.05.94, КМС</t>
  </si>
  <si>
    <t>Р.Алтай Г-Алтайск Д</t>
  </si>
  <si>
    <t>Челчушев В.Б.</t>
  </si>
  <si>
    <t>КУЛЕШ Павел Валентинович</t>
  </si>
  <si>
    <t>21.12.85, МС</t>
  </si>
  <si>
    <t>Новосибирская, Новосибирск</t>
  </si>
  <si>
    <t>Кулеш М.В., Немцов Г.Н.</t>
  </si>
  <si>
    <t>ЛАБАЗАНОВ Узаир Шарапудинович</t>
  </si>
  <si>
    <t>17.09.90, МС</t>
  </si>
  <si>
    <t>Москва, ПР</t>
  </si>
  <si>
    <t>ЛАЗУКОВ Евгений Александрович</t>
  </si>
  <si>
    <t>04.07.88, МС</t>
  </si>
  <si>
    <t xml:space="preserve">Чугреев А.В.
Фролов И.М. </t>
  </si>
  <si>
    <t>МАТВЕЕВ Александр Сергеевич</t>
  </si>
  <si>
    <t>20.02. 89, КМС</t>
  </si>
  <si>
    <t>УрФО</t>
  </si>
  <si>
    <t>Свердловская, Н-Тагил, МО</t>
  </si>
  <si>
    <t>Матвеев С.В., Гориславский И.А.</t>
  </si>
  <si>
    <t>НАЙДАНОВ Булат Дашиевич</t>
  </si>
  <si>
    <t>23.05.88, МС</t>
  </si>
  <si>
    <t>НУРБАГАНДОВ Саид Магамедрасулович</t>
  </si>
  <si>
    <t>27.10.91, КМС</t>
  </si>
  <si>
    <t>СКФО</t>
  </si>
  <si>
    <t>Ставропольский, Ставрополь, Д</t>
  </si>
  <si>
    <t>Папшунов С.М., Захаркин А.В.</t>
  </si>
  <si>
    <t>ПАНТЕЛЕЕВ Павел Андреевич</t>
  </si>
  <si>
    <t>02.07.93,  МС</t>
  </si>
  <si>
    <t>Омская,Омск, МО</t>
  </si>
  <si>
    <t>002918042</t>
  </si>
  <si>
    <t xml:space="preserve">Горбунов А.В., Бобровский В.А. </t>
  </si>
  <si>
    <t>ПОЛОГОВ Иван Викторович</t>
  </si>
  <si>
    <t>08.08.88, КМС</t>
  </si>
  <si>
    <t>СЕВ</t>
  </si>
  <si>
    <t>Севастополь, Д</t>
  </si>
  <si>
    <t>Глебов В.В., Глебов П.В.</t>
  </si>
  <si>
    <t>РАЗИН Сергей Алексеевич</t>
  </si>
  <si>
    <t>02.11.87, МС</t>
  </si>
  <si>
    <t>Нижегородская, Кстово, МВД</t>
  </si>
  <si>
    <t>Чугреев А.В., Малашкин А.М.</t>
  </si>
  <si>
    <t>РЕПЕТЮК Павел Олегович</t>
  </si>
  <si>
    <t>17.09.91, МС</t>
  </si>
  <si>
    <t>С-П</t>
  </si>
  <si>
    <t>С-Петербург, ПР</t>
  </si>
  <si>
    <t>Коршунов А.И.</t>
  </si>
  <si>
    <t>САГАДЕЕВ Ильгиз Дамирович</t>
  </si>
  <si>
    <t>07.07.88, МС</t>
  </si>
  <si>
    <t>Р.Башкортостан, Уфа</t>
  </si>
  <si>
    <t>Самсонов В.М., Курбатов С.В.</t>
  </si>
  <si>
    <t>САЛИКОВ Александр Фаридович</t>
  </si>
  <si>
    <t>07.03.88, МСМК</t>
  </si>
  <si>
    <t>Фролов И.М., Малашкин А.М.</t>
  </si>
  <si>
    <t>СИЛАГАДЗЕ Роман Лериевич</t>
  </si>
  <si>
    <t>12.11.91, КМС</t>
  </si>
  <si>
    <t>ЦФО</t>
  </si>
  <si>
    <t>Костромская, Кострома</t>
  </si>
  <si>
    <t>Кушнерик ГГ</t>
  </si>
  <si>
    <t>ТАЙБОРИН Аскар Аматович</t>
  </si>
  <si>
    <t>28.10.94, КМС</t>
  </si>
  <si>
    <t>Р.Алтай, Г-Алтайск, Д</t>
  </si>
  <si>
    <t>Челчушев ВБ</t>
  </si>
  <si>
    <t>ТАЛДИЕВ Рустам Амерханович</t>
  </si>
  <si>
    <t>01.01.93, МС</t>
  </si>
  <si>
    <t>2912078</t>
  </si>
  <si>
    <t>Коршунов А.И., Зверев С.А.</t>
  </si>
  <si>
    <t>ХАБИБЖАНОВ Руслан Ниязович</t>
  </si>
  <si>
    <t>16.04.85, МС</t>
  </si>
  <si>
    <t>Челябинская, Челябинск</t>
  </si>
  <si>
    <t>Мухутдинов Д.Т.</t>
  </si>
  <si>
    <t>ШИБЗУХОВ Арсен Султанович</t>
  </si>
  <si>
    <t>13.07.95, КМС</t>
  </si>
  <si>
    <t>Р. Дагестан, Махачкала, ПР</t>
  </si>
  <si>
    <t>Гасанханов З., Гасанханов Р.</t>
  </si>
  <si>
    <t>в.к. 62 кг.</t>
  </si>
  <si>
    <t>ШУЛБАЕВ Герман Николаевич</t>
  </si>
  <si>
    <t>04.10.95, КМС</t>
  </si>
  <si>
    <t>Р.Хакасия, Абакан</t>
  </si>
  <si>
    <t>Аев Г.А.</t>
  </si>
  <si>
    <t>27 участников</t>
  </si>
  <si>
    <t>4:0</t>
  </si>
  <si>
    <t>3:0</t>
  </si>
  <si>
    <t>3:1</t>
  </si>
  <si>
    <t>4:0(Н)</t>
  </si>
  <si>
    <t>20-27</t>
  </si>
  <si>
    <t>16-19</t>
  </si>
  <si>
    <t>13-15</t>
  </si>
  <si>
    <t>Ганчук Ю.Е., Бахчев В.К.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</si>
</sst>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9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7" fillId="0" borderId="26" xfId="0" applyFont="1" applyBorder="1" applyAlignment="1">
      <alignment horizontal="left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0" fillId="34" borderId="26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14" fontId="7" fillId="0" borderId="3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32" xfId="42" applyNumberFormat="1" applyFont="1" applyBorder="1" applyAlignment="1" applyProtection="1">
      <alignment horizontal="left" vertical="center" wrapText="1"/>
      <protection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42" applyNumberFormat="1" applyFont="1" applyBorder="1" applyAlignment="1" applyProtection="1">
      <alignment horizontal="left" vertical="center" wrapText="1"/>
      <protection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58" fillId="0" borderId="34" xfId="42" applyNumberFormat="1" applyFont="1" applyBorder="1" applyAlignment="1" applyProtection="1">
      <alignment horizontal="left" vertical="center" wrapText="1"/>
      <protection/>
    </xf>
    <xf numFmtId="0" fontId="58" fillId="0" borderId="33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8" fillId="0" borderId="3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7" fillId="0" borderId="15" xfId="42" applyNumberFormat="1" applyFont="1" applyBorder="1" applyAlignment="1" applyProtection="1">
      <alignment horizontal="center" vertical="center" wrapText="1"/>
      <protection/>
    </xf>
    <xf numFmtId="0" fontId="7" fillId="0" borderId="20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8" xfId="42" applyNumberFormat="1" applyFont="1" applyBorder="1" applyAlignment="1" applyProtection="1">
      <alignment horizontal="center" vertical="center"/>
      <protection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27" xfId="42" applyNumberFormat="1" applyFont="1" applyFill="1" applyBorder="1" applyAlignment="1" applyProtection="1">
      <alignment horizontal="center" vertical="center" wrapText="1"/>
      <protection/>
    </xf>
    <xf numFmtId="0" fontId="6" fillId="33" borderId="28" xfId="42" applyNumberFormat="1" applyFont="1" applyFill="1" applyBorder="1" applyAlignment="1" applyProtection="1">
      <alignment horizontal="center" vertical="center" wrapText="1"/>
      <protection/>
    </xf>
    <xf numFmtId="0" fontId="6" fillId="33" borderId="29" xfId="42" applyNumberFormat="1" applyFont="1" applyFill="1" applyBorder="1" applyAlignment="1" applyProtection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26" xfId="0" applyFont="1" applyFill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center" vertical="center" wrapText="1"/>
      <protection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7" fillId="0" borderId="68" xfId="42" applyFont="1" applyFill="1" applyBorder="1" applyAlignment="1" applyProtection="1">
      <alignment horizontal="left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26" xfId="42" applyNumberFormat="1" applyFont="1" applyBorder="1" applyAlignment="1" applyProtection="1">
      <alignment horizontal="center" vertical="center" wrapText="1"/>
      <protection/>
    </xf>
    <xf numFmtId="0" fontId="0" fillId="0" borderId="13" xfId="42" applyFont="1" applyBorder="1" applyAlignment="1" applyProtection="1">
      <alignment horizontal="center" vertical="center"/>
      <protection/>
    </xf>
    <xf numFmtId="0" fontId="7" fillId="0" borderId="69" xfId="0" applyNumberFormat="1" applyFont="1" applyBorder="1" applyAlignment="1">
      <alignment horizontal="left" vertical="center" wrapText="1"/>
    </xf>
    <xf numFmtId="0" fontId="7" fillId="0" borderId="7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71" xfId="0" applyNumberFormat="1" applyFont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left" vertical="center" wrapText="1"/>
    </xf>
    <xf numFmtId="0" fontId="7" fillId="0" borderId="73" xfId="0" applyNumberFormat="1" applyFont="1" applyBorder="1" applyAlignment="1">
      <alignment horizontal="left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42" applyFont="1" applyFill="1" applyBorder="1" applyAlignment="1" applyProtection="1">
      <alignment horizontal="center" vertical="center" wrapText="1"/>
      <protection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left" vertical="center" wrapText="1"/>
    </xf>
    <xf numFmtId="0" fontId="58" fillId="0" borderId="26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7" fillId="0" borderId="62" xfId="42" applyFont="1" applyFill="1" applyBorder="1" applyAlignment="1" applyProtection="1">
      <alignment horizontal="center" vertical="center" wrapText="1"/>
      <protection/>
    </xf>
    <xf numFmtId="0" fontId="58" fillId="0" borderId="65" xfId="0" applyNumberFormat="1" applyFont="1" applyBorder="1" applyAlignment="1">
      <alignment horizontal="left" vertical="center" wrapText="1"/>
    </xf>
    <xf numFmtId="0" fontId="58" fillId="0" borderId="68" xfId="0" applyNumberFormat="1" applyFont="1" applyBorder="1" applyAlignment="1">
      <alignment horizontal="left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/>
    </xf>
    <xf numFmtId="0" fontId="19" fillId="37" borderId="76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9" fillId="36" borderId="76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7" xfId="42" applyFont="1" applyFill="1" applyBorder="1" applyAlignment="1" applyProtection="1">
      <alignment horizontal="center" vertical="center"/>
      <protection/>
    </xf>
    <xf numFmtId="0" fontId="18" fillId="35" borderId="28" xfId="42" applyFont="1" applyFill="1" applyBorder="1" applyAlignment="1" applyProtection="1">
      <alignment horizontal="center" vertical="center"/>
      <protection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9" fillId="35" borderId="58" xfId="0" applyFont="1" applyFill="1" applyBorder="1" applyAlignment="1">
      <alignment horizontal="center" vertical="center"/>
    </xf>
    <xf numFmtId="0" fontId="19" fillId="35" borderId="76" xfId="0" applyFont="1" applyFill="1" applyBorder="1" applyAlignment="1">
      <alignment horizontal="center" vertical="center"/>
    </xf>
    <xf numFmtId="0" fontId="19" fillId="35" borderId="6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H23" sqref="H23:H2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10" t="s">
        <v>22</v>
      </c>
      <c r="B1" s="110"/>
      <c r="C1" s="110"/>
      <c r="D1" s="110"/>
      <c r="E1" s="110"/>
      <c r="F1" s="110"/>
      <c r="G1" s="110"/>
      <c r="H1" s="110"/>
    </row>
    <row r="2" spans="3:9" ht="27.75" customHeight="1" thickBot="1">
      <c r="C2" s="107" t="str">
        <f>HYPERLINK('[1]реквизиты'!$A$2)</f>
        <v>Чемпионат России по БОЕВОМУ САМБО </v>
      </c>
      <c r="D2" s="108"/>
      <c r="E2" s="108"/>
      <c r="F2" s="108"/>
      <c r="G2" s="108"/>
      <c r="H2" s="109"/>
      <c r="I2" s="24"/>
    </row>
    <row r="3" spans="1:8" ht="12.75" customHeight="1">
      <c r="A3" s="111" t="str">
        <f>HYPERLINK('[1]реквизиты'!$A$3)</f>
        <v>17-20 февраля 2015г.                                                         г.Красноярск</v>
      </c>
      <c r="B3" s="111"/>
      <c r="C3" s="111"/>
      <c r="D3" s="111"/>
      <c r="E3" s="111"/>
      <c r="F3" s="111"/>
      <c r="G3" s="111"/>
      <c r="H3" s="111"/>
    </row>
    <row r="4" spans="4:5" ht="12.75">
      <c r="D4" s="164" t="s">
        <v>152</v>
      </c>
      <c r="E4" s="164"/>
    </row>
    <row r="5" spans="1:8" ht="12.75" customHeight="1">
      <c r="A5" s="130" t="s">
        <v>4</v>
      </c>
      <c r="B5" s="136" t="s">
        <v>5</v>
      </c>
      <c r="C5" s="130" t="s">
        <v>6</v>
      </c>
      <c r="D5" s="130" t="s">
        <v>7</v>
      </c>
      <c r="E5" s="126" t="s">
        <v>8</v>
      </c>
      <c r="F5" s="127"/>
      <c r="G5" s="130" t="s">
        <v>10</v>
      </c>
      <c r="H5" s="130" t="s">
        <v>9</v>
      </c>
    </row>
    <row r="6" spans="1:8" ht="12.75" customHeight="1">
      <c r="A6" s="131"/>
      <c r="B6" s="137"/>
      <c r="C6" s="131"/>
      <c r="D6" s="131"/>
      <c r="E6" s="128"/>
      <c r="F6" s="129"/>
      <c r="G6" s="131"/>
      <c r="H6" s="131"/>
    </row>
    <row r="7" spans="1:8" ht="12.75" customHeight="1">
      <c r="A7" s="124">
        <v>1</v>
      </c>
      <c r="B7" s="124">
        <v>1</v>
      </c>
      <c r="C7" s="114" t="s">
        <v>136</v>
      </c>
      <c r="D7" s="135" t="s">
        <v>137</v>
      </c>
      <c r="E7" s="140" t="s">
        <v>45</v>
      </c>
      <c r="F7" s="114" t="s">
        <v>138</v>
      </c>
      <c r="G7" s="132"/>
      <c r="H7" s="114" t="s">
        <v>139</v>
      </c>
    </row>
    <row r="8" spans="1:8" ht="15" customHeight="1">
      <c r="A8" s="125"/>
      <c r="B8" s="124"/>
      <c r="C8" s="115"/>
      <c r="D8" s="131"/>
      <c r="E8" s="140"/>
      <c r="F8" s="115"/>
      <c r="G8" s="133"/>
      <c r="H8" s="115"/>
    </row>
    <row r="9" spans="1:8" ht="12.75" customHeight="1">
      <c r="A9" s="124">
        <v>2</v>
      </c>
      <c r="B9" s="124">
        <v>2</v>
      </c>
      <c r="C9" s="114" t="s">
        <v>105</v>
      </c>
      <c r="D9" s="135" t="s">
        <v>106</v>
      </c>
      <c r="E9" s="140" t="s">
        <v>45</v>
      </c>
      <c r="F9" s="114" t="s">
        <v>107</v>
      </c>
      <c r="G9" s="132" t="s">
        <v>108</v>
      </c>
      <c r="H9" s="114" t="s">
        <v>109</v>
      </c>
    </row>
    <row r="10" spans="1:8" ht="15" customHeight="1">
      <c r="A10" s="125"/>
      <c r="B10" s="124"/>
      <c r="C10" s="134"/>
      <c r="D10" s="134"/>
      <c r="E10" s="140"/>
      <c r="F10" s="120"/>
      <c r="G10" s="134"/>
      <c r="H10" s="120"/>
    </row>
    <row r="11" spans="1:8" ht="15" customHeight="1">
      <c r="A11" s="124">
        <v>3</v>
      </c>
      <c r="B11" s="139">
        <v>3</v>
      </c>
      <c r="C11" s="114" t="s">
        <v>144</v>
      </c>
      <c r="D11" s="130" t="s">
        <v>145</v>
      </c>
      <c r="E11" s="141" t="s">
        <v>95</v>
      </c>
      <c r="F11" s="118" t="s">
        <v>146</v>
      </c>
      <c r="G11" s="132"/>
      <c r="H11" s="114" t="s">
        <v>147</v>
      </c>
    </row>
    <row r="12" spans="1:8" ht="15.75" customHeight="1">
      <c r="A12" s="125"/>
      <c r="B12" s="139"/>
      <c r="C12" s="115"/>
      <c r="D12" s="131"/>
      <c r="E12" s="141"/>
      <c r="F12" s="119"/>
      <c r="G12" s="133"/>
      <c r="H12" s="115"/>
    </row>
    <row r="13" spans="1:8" ht="12.75" customHeight="1">
      <c r="A13" s="124">
        <v>4</v>
      </c>
      <c r="B13" s="139">
        <v>4</v>
      </c>
      <c r="C13" s="114" t="s">
        <v>61</v>
      </c>
      <c r="D13" s="130" t="s">
        <v>62</v>
      </c>
      <c r="E13" s="153" t="s">
        <v>63</v>
      </c>
      <c r="F13" s="114" t="s">
        <v>64</v>
      </c>
      <c r="G13" s="154"/>
      <c r="H13" s="122" t="s">
        <v>65</v>
      </c>
    </row>
    <row r="14" spans="1:8" ht="15" customHeight="1">
      <c r="A14" s="125"/>
      <c r="B14" s="139"/>
      <c r="C14" s="115" t="s">
        <v>66</v>
      </c>
      <c r="D14" s="131" t="s">
        <v>67</v>
      </c>
      <c r="E14" s="153"/>
      <c r="F14" s="115"/>
      <c r="G14" s="155"/>
      <c r="H14" s="123"/>
    </row>
    <row r="15" spans="1:8" ht="12.75" customHeight="1">
      <c r="A15" s="124">
        <v>5</v>
      </c>
      <c r="B15" s="156">
        <v>5</v>
      </c>
      <c r="C15" s="118" t="s">
        <v>110</v>
      </c>
      <c r="D15" s="144" t="s">
        <v>111</v>
      </c>
      <c r="E15" s="141" t="s">
        <v>112</v>
      </c>
      <c r="F15" s="118" t="s">
        <v>113</v>
      </c>
      <c r="G15" s="144"/>
      <c r="H15" s="118" t="s">
        <v>114</v>
      </c>
    </row>
    <row r="16" spans="1:8" ht="15" customHeight="1">
      <c r="A16" s="125"/>
      <c r="B16" s="156"/>
      <c r="C16" s="119"/>
      <c r="D16" s="145"/>
      <c r="E16" s="141"/>
      <c r="F16" s="119"/>
      <c r="G16" s="145"/>
      <c r="H16" s="119"/>
    </row>
    <row r="17" spans="1:8" ht="12.75" customHeight="1">
      <c r="A17" s="124">
        <v>6</v>
      </c>
      <c r="B17" s="139">
        <v>6</v>
      </c>
      <c r="C17" s="118" t="s">
        <v>153</v>
      </c>
      <c r="D17" s="144" t="s">
        <v>154</v>
      </c>
      <c r="E17" s="141" t="s">
        <v>45</v>
      </c>
      <c r="F17" s="144" t="s">
        <v>155</v>
      </c>
      <c r="G17" s="144"/>
      <c r="H17" s="118" t="s">
        <v>156</v>
      </c>
    </row>
    <row r="18" spans="1:8" ht="15" customHeight="1">
      <c r="A18" s="125"/>
      <c r="B18" s="139"/>
      <c r="C18" s="119"/>
      <c r="D18" s="145"/>
      <c r="E18" s="141"/>
      <c r="F18" s="145"/>
      <c r="G18" s="145"/>
      <c r="H18" s="119"/>
    </row>
    <row r="19" spans="1:8" ht="12.75" customHeight="1">
      <c r="A19" s="124">
        <v>7</v>
      </c>
      <c r="B19" s="139">
        <v>7</v>
      </c>
      <c r="C19" s="157" t="s">
        <v>90</v>
      </c>
      <c r="D19" s="159" t="s">
        <v>91</v>
      </c>
      <c r="E19" s="152" t="s">
        <v>50</v>
      </c>
      <c r="F19" s="116" t="s">
        <v>59</v>
      </c>
      <c r="G19" s="154"/>
      <c r="H19" s="114" t="s">
        <v>92</v>
      </c>
    </row>
    <row r="20" spans="1:8" ht="15" customHeight="1">
      <c r="A20" s="125"/>
      <c r="B20" s="139"/>
      <c r="C20" s="158"/>
      <c r="D20" s="160"/>
      <c r="E20" s="152"/>
      <c r="F20" s="117"/>
      <c r="G20" s="155"/>
      <c r="H20" s="115"/>
    </row>
    <row r="21" spans="1:8" ht="12.75" customHeight="1">
      <c r="A21" s="124">
        <v>8</v>
      </c>
      <c r="B21" s="139">
        <v>8</v>
      </c>
      <c r="C21" s="114" t="s">
        <v>68</v>
      </c>
      <c r="D21" s="130" t="s">
        <v>69</v>
      </c>
      <c r="E21" s="140" t="s">
        <v>45</v>
      </c>
      <c r="F21" s="116" t="s">
        <v>70</v>
      </c>
      <c r="G21" s="132"/>
      <c r="H21" s="114" t="s">
        <v>71</v>
      </c>
    </row>
    <row r="22" spans="1:8" ht="15" customHeight="1">
      <c r="A22" s="125"/>
      <c r="B22" s="139"/>
      <c r="C22" s="115"/>
      <c r="D22" s="131"/>
      <c r="E22" s="140"/>
      <c r="F22" s="117"/>
      <c r="G22" s="133"/>
      <c r="H22" s="115"/>
    </row>
    <row r="23" spans="1:8" ht="12.75" customHeight="1">
      <c r="A23" s="124">
        <v>9</v>
      </c>
      <c r="B23" s="139">
        <v>9</v>
      </c>
      <c r="C23" s="157" t="s">
        <v>98</v>
      </c>
      <c r="D23" s="159" t="s">
        <v>99</v>
      </c>
      <c r="E23" s="152" t="s">
        <v>45</v>
      </c>
      <c r="F23" s="114" t="s">
        <v>46</v>
      </c>
      <c r="G23" s="161"/>
      <c r="H23" s="114" t="s">
        <v>71</v>
      </c>
    </row>
    <row r="24" spans="1:8" ht="15" customHeight="1">
      <c r="A24" s="125"/>
      <c r="B24" s="139"/>
      <c r="C24" s="158"/>
      <c r="D24" s="160"/>
      <c r="E24" s="152"/>
      <c r="F24" s="115"/>
      <c r="G24" s="162"/>
      <c r="H24" s="115"/>
    </row>
    <row r="25" spans="1:8" ht="12.75" customHeight="1">
      <c r="A25" s="124">
        <v>10</v>
      </c>
      <c r="B25" s="139">
        <v>10</v>
      </c>
      <c r="C25" s="114" t="s">
        <v>93</v>
      </c>
      <c r="D25" s="130" t="s">
        <v>94</v>
      </c>
      <c r="E25" s="153" t="s">
        <v>95</v>
      </c>
      <c r="F25" s="114" t="s">
        <v>96</v>
      </c>
      <c r="G25" s="154"/>
      <c r="H25" s="114" t="s">
        <v>97</v>
      </c>
    </row>
    <row r="26" spans="1:8" ht="15" customHeight="1">
      <c r="A26" s="125"/>
      <c r="B26" s="139"/>
      <c r="C26" s="115"/>
      <c r="D26" s="131"/>
      <c r="E26" s="153"/>
      <c r="F26" s="115"/>
      <c r="G26" s="155"/>
      <c r="H26" s="115"/>
    </row>
    <row r="27" spans="1:8" ht="12.75" customHeight="1">
      <c r="A27" s="124">
        <v>11</v>
      </c>
      <c r="B27" s="124">
        <v>11</v>
      </c>
      <c r="C27" s="118" t="s">
        <v>87</v>
      </c>
      <c r="D27" s="144" t="s">
        <v>88</v>
      </c>
      <c r="E27" s="141" t="s">
        <v>63</v>
      </c>
      <c r="F27" s="118" t="s">
        <v>89</v>
      </c>
      <c r="G27" s="144"/>
      <c r="H27" s="118" t="s">
        <v>165</v>
      </c>
    </row>
    <row r="28" spans="1:8" ht="15" customHeight="1">
      <c r="A28" s="125"/>
      <c r="B28" s="124"/>
      <c r="C28" s="119"/>
      <c r="D28" s="145"/>
      <c r="E28" s="141"/>
      <c r="F28" s="119"/>
      <c r="G28" s="145"/>
      <c r="H28" s="119"/>
    </row>
    <row r="29" spans="1:8" ht="15.75" customHeight="1">
      <c r="A29" s="124">
        <v>12</v>
      </c>
      <c r="B29" s="124">
        <v>12</v>
      </c>
      <c r="C29" s="118" t="s">
        <v>128</v>
      </c>
      <c r="D29" s="144" t="s">
        <v>129</v>
      </c>
      <c r="E29" s="141" t="s">
        <v>50</v>
      </c>
      <c r="F29" s="116" t="s">
        <v>117</v>
      </c>
      <c r="G29" s="144"/>
      <c r="H29" s="118" t="s">
        <v>130</v>
      </c>
    </row>
    <row r="30" spans="1:8" ht="15" customHeight="1">
      <c r="A30" s="125"/>
      <c r="B30" s="124"/>
      <c r="C30" s="119"/>
      <c r="D30" s="145"/>
      <c r="E30" s="141"/>
      <c r="F30" s="117"/>
      <c r="G30" s="145"/>
      <c r="H30" s="119"/>
    </row>
    <row r="31" spans="1:8" ht="12.75" customHeight="1">
      <c r="A31" s="124">
        <v>13</v>
      </c>
      <c r="B31" s="139">
        <v>13</v>
      </c>
      <c r="C31" s="114" t="s">
        <v>119</v>
      </c>
      <c r="D31" s="135" t="s">
        <v>120</v>
      </c>
      <c r="E31" s="140" t="s">
        <v>121</v>
      </c>
      <c r="F31" s="116" t="s">
        <v>122</v>
      </c>
      <c r="G31" s="132"/>
      <c r="H31" s="114" t="s">
        <v>123</v>
      </c>
    </row>
    <row r="32" spans="1:8" ht="15" customHeight="1">
      <c r="A32" s="125"/>
      <c r="B32" s="139"/>
      <c r="C32" s="115"/>
      <c r="D32" s="163"/>
      <c r="E32" s="140"/>
      <c r="F32" s="117"/>
      <c r="G32" s="133"/>
      <c r="H32" s="121"/>
    </row>
    <row r="33" spans="1:8" ht="12.75" customHeight="1">
      <c r="A33" s="124">
        <v>14</v>
      </c>
      <c r="B33" s="124">
        <v>14</v>
      </c>
      <c r="C33" s="114" t="s">
        <v>140</v>
      </c>
      <c r="D33" s="135" t="s">
        <v>141</v>
      </c>
      <c r="E33" s="140" t="s">
        <v>121</v>
      </c>
      <c r="F33" s="116" t="s">
        <v>122</v>
      </c>
      <c r="G33" s="132" t="s">
        <v>142</v>
      </c>
      <c r="H33" s="114" t="s">
        <v>143</v>
      </c>
    </row>
    <row r="34" spans="1:8" ht="15" customHeight="1">
      <c r="A34" s="125"/>
      <c r="B34" s="124"/>
      <c r="C34" s="115"/>
      <c r="D34" s="163"/>
      <c r="E34" s="140"/>
      <c r="F34" s="117"/>
      <c r="G34" s="133"/>
      <c r="H34" s="121"/>
    </row>
    <row r="35" spans="1:8" ht="12.75" customHeight="1">
      <c r="A35" s="124">
        <v>15</v>
      </c>
      <c r="B35" s="139">
        <v>15</v>
      </c>
      <c r="C35" s="114" t="s">
        <v>72</v>
      </c>
      <c r="D35" s="130" t="s">
        <v>73</v>
      </c>
      <c r="E35" s="140" t="s">
        <v>45</v>
      </c>
      <c r="F35" s="114" t="s">
        <v>70</v>
      </c>
      <c r="G35" s="132"/>
      <c r="H35" s="114" t="s">
        <v>74</v>
      </c>
    </row>
    <row r="36" spans="1:8" ht="15" customHeight="1">
      <c r="A36" s="125"/>
      <c r="B36" s="139"/>
      <c r="C36" s="115"/>
      <c r="D36" s="131"/>
      <c r="E36" s="140"/>
      <c r="F36" s="115"/>
      <c r="G36" s="133"/>
      <c r="H36" s="115"/>
    </row>
    <row r="37" spans="1:8" ht="15.75" customHeight="1">
      <c r="A37" s="124">
        <v>16</v>
      </c>
      <c r="B37" s="139">
        <v>16</v>
      </c>
      <c r="C37" s="114" t="s">
        <v>79</v>
      </c>
      <c r="D37" s="130" t="s">
        <v>80</v>
      </c>
      <c r="E37" s="141" t="s">
        <v>45</v>
      </c>
      <c r="F37" s="114" t="s">
        <v>81</v>
      </c>
      <c r="G37" s="132"/>
      <c r="H37" s="114" t="s">
        <v>82</v>
      </c>
    </row>
    <row r="38" spans="1:8" ht="12.75" customHeight="1">
      <c r="A38" s="125"/>
      <c r="B38" s="139"/>
      <c r="C38" s="115"/>
      <c r="D38" s="131"/>
      <c r="E38" s="141"/>
      <c r="F38" s="115"/>
      <c r="G38" s="133"/>
      <c r="H38" s="115"/>
    </row>
    <row r="39" spans="1:8" ht="12.75" customHeight="1">
      <c r="A39" s="124">
        <v>17</v>
      </c>
      <c r="B39" s="139">
        <v>17</v>
      </c>
      <c r="C39" s="116" t="s">
        <v>75</v>
      </c>
      <c r="D39" s="149" t="s">
        <v>76</v>
      </c>
      <c r="E39" s="140" t="s">
        <v>50</v>
      </c>
      <c r="F39" s="116" t="s">
        <v>77</v>
      </c>
      <c r="G39" s="132"/>
      <c r="H39" s="114" t="s">
        <v>78</v>
      </c>
    </row>
    <row r="40" spans="1:8" ht="12.75" customHeight="1">
      <c r="A40" s="125"/>
      <c r="B40" s="139"/>
      <c r="C40" s="117"/>
      <c r="D40" s="150"/>
      <c r="E40" s="140"/>
      <c r="F40" s="117"/>
      <c r="G40" s="133"/>
      <c r="H40" s="115"/>
    </row>
    <row r="41" spans="1:8" ht="12.75" customHeight="1">
      <c r="A41" s="124">
        <v>18</v>
      </c>
      <c r="B41" s="139">
        <v>18</v>
      </c>
      <c r="C41" s="118" t="s">
        <v>115</v>
      </c>
      <c r="D41" s="144" t="s">
        <v>116</v>
      </c>
      <c r="E41" s="141" t="s">
        <v>50</v>
      </c>
      <c r="F41" s="116" t="s">
        <v>117</v>
      </c>
      <c r="G41" s="144"/>
      <c r="H41" s="118" t="s">
        <v>118</v>
      </c>
    </row>
    <row r="42" spans="1:8" ht="12.75" customHeight="1">
      <c r="A42" s="125"/>
      <c r="B42" s="139"/>
      <c r="C42" s="119"/>
      <c r="D42" s="145"/>
      <c r="E42" s="141"/>
      <c r="F42" s="117"/>
      <c r="G42" s="145"/>
      <c r="H42" s="119"/>
    </row>
    <row r="43" spans="1:8" ht="12.75" customHeight="1">
      <c r="A43" s="124">
        <v>19</v>
      </c>
      <c r="B43" s="139">
        <v>19</v>
      </c>
      <c r="C43" s="116" t="s">
        <v>43</v>
      </c>
      <c r="D43" s="149" t="s">
        <v>44</v>
      </c>
      <c r="E43" s="140" t="s">
        <v>45</v>
      </c>
      <c r="F43" s="116" t="s">
        <v>46</v>
      </c>
      <c r="G43" s="149"/>
      <c r="H43" s="116" t="s">
        <v>47</v>
      </c>
    </row>
    <row r="44" spans="1:8" ht="12.75" customHeight="1">
      <c r="A44" s="125"/>
      <c r="B44" s="139"/>
      <c r="C44" s="117"/>
      <c r="D44" s="150"/>
      <c r="E44" s="140"/>
      <c r="F44" s="117"/>
      <c r="G44" s="150"/>
      <c r="H44" s="117"/>
    </row>
    <row r="45" spans="1:8" ht="12.75" customHeight="1">
      <c r="A45" s="124">
        <v>20</v>
      </c>
      <c r="B45" s="124">
        <v>20</v>
      </c>
      <c r="C45" s="114" t="s">
        <v>100</v>
      </c>
      <c r="D45" s="130" t="s">
        <v>101</v>
      </c>
      <c r="E45" s="140" t="s">
        <v>102</v>
      </c>
      <c r="F45" s="122" t="s">
        <v>103</v>
      </c>
      <c r="G45" s="132"/>
      <c r="H45" s="114" t="s">
        <v>104</v>
      </c>
    </row>
    <row r="46" spans="1:8" ht="12.75" customHeight="1">
      <c r="A46" s="125"/>
      <c r="B46" s="124"/>
      <c r="C46" s="115"/>
      <c r="D46" s="131"/>
      <c r="E46" s="140"/>
      <c r="F46" s="123"/>
      <c r="G46" s="133"/>
      <c r="H46" s="115"/>
    </row>
    <row r="47" spans="1:8" ht="12.75" customHeight="1">
      <c r="A47" s="124">
        <v>21</v>
      </c>
      <c r="B47" s="139">
        <v>21</v>
      </c>
      <c r="C47" s="114" t="s">
        <v>57</v>
      </c>
      <c r="D47" s="130" t="s">
        <v>58</v>
      </c>
      <c r="E47" s="138" t="s">
        <v>50</v>
      </c>
      <c r="F47" s="116" t="s">
        <v>59</v>
      </c>
      <c r="G47" s="132"/>
      <c r="H47" s="114" t="s">
        <v>60</v>
      </c>
    </row>
    <row r="48" spans="1:8" ht="12.75" customHeight="1">
      <c r="A48" s="125"/>
      <c r="B48" s="139"/>
      <c r="C48" s="115"/>
      <c r="D48" s="131"/>
      <c r="E48" s="138"/>
      <c r="F48" s="117"/>
      <c r="G48" s="133"/>
      <c r="H48" s="115"/>
    </row>
    <row r="49" spans="1:8" ht="12.75" customHeight="1">
      <c r="A49" s="124">
        <v>22</v>
      </c>
      <c r="B49" s="139">
        <v>22</v>
      </c>
      <c r="C49" s="114" t="s">
        <v>53</v>
      </c>
      <c r="D49" s="135" t="s">
        <v>54</v>
      </c>
      <c r="E49" s="140" t="s">
        <v>45</v>
      </c>
      <c r="F49" s="114" t="s">
        <v>55</v>
      </c>
      <c r="G49" s="132"/>
      <c r="H49" s="114" t="s">
        <v>56</v>
      </c>
    </row>
    <row r="50" spans="1:8" ht="12.75" customHeight="1">
      <c r="A50" s="125"/>
      <c r="B50" s="139"/>
      <c r="C50" s="115"/>
      <c r="D50" s="131"/>
      <c r="E50" s="140"/>
      <c r="F50" s="120"/>
      <c r="G50" s="133"/>
      <c r="H50" s="120"/>
    </row>
    <row r="51" spans="1:8" ht="12.75" customHeight="1">
      <c r="A51" s="124">
        <v>23</v>
      </c>
      <c r="B51" s="146">
        <v>23</v>
      </c>
      <c r="C51" s="114" t="s">
        <v>131</v>
      </c>
      <c r="D51" s="130" t="s">
        <v>132</v>
      </c>
      <c r="E51" s="152" t="s">
        <v>133</v>
      </c>
      <c r="F51" s="130" t="s">
        <v>134</v>
      </c>
      <c r="G51" s="132"/>
      <c r="H51" s="114" t="s">
        <v>135</v>
      </c>
    </row>
    <row r="52" spans="1:8" ht="12.75" customHeight="1">
      <c r="A52" s="125"/>
      <c r="B52" s="146"/>
      <c r="C52" s="115"/>
      <c r="D52" s="131"/>
      <c r="E52" s="152"/>
      <c r="F52" s="131"/>
      <c r="G52" s="133"/>
      <c r="H52" s="115"/>
    </row>
    <row r="53" spans="1:8" ht="12.75" customHeight="1">
      <c r="A53" s="124">
        <v>24</v>
      </c>
      <c r="B53" s="124">
        <v>24</v>
      </c>
      <c r="C53" s="114" t="s">
        <v>48</v>
      </c>
      <c r="D53" s="135" t="s">
        <v>49</v>
      </c>
      <c r="E53" s="140" t="s">
        <v>50</v>
      </c>
      <c r="F53" s="149" t="s">
        <v>51</v>
      </c>
      <c r="G53" s="147"/>
      <c r="H53" s="116" t="s">
        <v>52</v>
      </c>
    </row>
    <row r="54" spans="1:8" ht="12.75" customHeight="1">
      <c r="A54" s="125"/>
      <c r="B54" s="124"/>
      <c r="C54" s="115"/>
      <c r="D54" s="151"/>
      <c r="E54" s="140"/>
      <c r="F54" s="150"/>
      <c r="G54" s="148"/>
      <c r="H54" s="117"/>
    </row>
    <row r="55" spans="1:8" ht="12.75" customHeight="1">
      <c r="A55" s="138">
        <v>25</v>
      </c>
      <c r="B55" s="139">
        <v>25</v>
      </c>
      <c r="C55" s="114" t="s">
        <v>148</v>
      </c>
      <c r="D55" s="130" t="s">
        <v>149</v>
      </c>
      <c r="E55" s="140" t="s">
        <v>102</v>
      </c>
      <c r="F55" s="116" t="s">
        <v>150</v>
      </c>
      <c r="G55" s="132"/>
      <c r="H55" s="114" t="s">
        <v>151</v>
      </c>
    </row>
    <row r="56" spans="1:8" ht="12.75" customHeight="1">
      <c r="A56" s="138"/>
      <c r="B56" s="139"/>
      <c r="C56" s="115"/>
      <c r="D56" s="131"/>
      <c r="E56" s="140"/>
      <c r="F56" s="117"/>
      <c r="G56" s="133"/>
      <c r="H56" s="115"/>
    </row>
    <row r="57" spans="1:8" ht="12.75" customHeight="1">
      <c r="A57" s="138">
        <v>26</v>
      </c>
      <c r="B57" s="146">
        <v>26</v>
      </c>
      <c r="C57" s="118" t="s">
        <v>124</v>
      </c>
      <c r="D57" s="144" t="s">
        <v>125</v>
      </c>
      <c r="E57" s="141" t="s">
        <v>50</v>
      </c>
      <c r="F57" s="118" t="s">
        <v>126</v>
      </c>
      <c r="G57" s="144"/>
      <c r="H57" s="118" t="s">
        <v>127</v>
      </c>
    </row>
    <row r="58" spans="1:8" ht="12.75" customHeight="1">
      <c r="A58" s="138"/>
      <c r="B58" s="146"/>
      <c r="C58" s="119"/>
      <c r="D58" s="145"/>
      <c r="E58" s="141"/>
      <c r="F58" s="119"/>
      <c r="G58" s="145"/>
      <c r="H58" s="119"/>
    </row>
    <row r="59" spans="1:8" ht="12.75" customHeight="1">
      <c r="A59" s="138">
        <v>27</v>
      </c>
      <c r="B59" s="139">
        <v>27</v>
      </c>
      <c r="C59" s="106" t="s">
        <v>83</v>
      </c>
      <c r="D59" s="138" t="s">
        <v>84</v>
      </c>
      <c r="E59" s="138" t="s">
        <v>45</v>
      </c>
      <c r="F59" s="106" t="s">
        <v>85</v>
      </c>
      <c r="G59" s="143"/>
      <c r="H59" s="106" t="s">
        <v>86</v>
      </c>
    </row>
    <row r="60" spans="1:8" ht="12.75" customHeight="1">
      <c r="A60" s="138"/>
      <c r="B60" s="139"/>
      <c r="C60" s="106"/>
      <c r="D60" s="138"/>
      <c r="E60" s="138"/>
      <c r="F60" s="106"/>
      <c r="G60" s="143"/>
      <c r="H60" s="106"/>
    </row>
    <row r="61" spans="1:8" ht="12.75" customHeight="1">
      <c r="A61" s="138">
        <v>28</v>
      </c>
      <c r="B61" s="139"/>
      <c r="C61" s="106"/>
      <c r="D61" s="138"/>
      <c r="E61" s="140"/>
      <c r="F61" s="106"/>
      <c r="G61" s="143"/>
      <c r="H61" s="106"/>
    </row>
    <row r="62" spans="1:8" ht="12.75" customHeight="1">
      <c r="A62" s="138"/>
      <c r="B62" s="139"/>
      <c r="C62" s="106"/>
      <c r="D62" s="138"/>
      <c r="E62" s="140"/>
      <c r="F62" s="106"/>
      <c r="G62" s="143"/>
      <c r="H62" s="112"/>
    </row>
    <row r="63" spans="1:8" ht="12.75" customHeight="1">
      <c r="A63" s="138">
        <v>29</v>
      </c>
      <c r="B63" s="139"/>
      <c r="C63" s="106"/>
      <c r="D63" s="142"/>
      <c r="E63" s="140"/>
      <c r="F63" s="106"/>
      <c r="G63" s="143"/>
      <c r="H63" s="106"/>
    </row>
    <row r="64" spans="1:8" ht="12.75" customHeight="1">
      <c r="A64" s="138"/>
      <c r="B64" s="139"/>
      <c r="C64" s="106"/>
      <c r="D64" s="138"/>
      <c r="E64" s="140"/>
      <c r="F64" s="106"/>
      <c r="G64" s="143"/>
      <c r="H64" s="106"/>
    </row>
    <row r="65" spans="1:8" ht="12.75" customHeight="1">
      <c r="A65" s="138">
        <v>30</v>
      </c>
      <c r="B65" s="139"/>
      <c r="C65" s="113"/>
      <c r="D65" s="141"/>
      <c r="E65" s="141"/>
      <c r="F65" s="113"/>
      <c r="G65" s="141"/>
      <c r="H65" s="113"/>
    </row>
    <row r="66" spans="1:8" ht="12.75" customHeight="1">
      <c r="A66" s="138"/>
      <c r="B66" s="139"/>
      <c r="C66" s="113"/>
      <c r="D66" s="141"/>
      <c r="E66" s="141"/>
      <c r="F66" s="113"/>
      <c r="G66" s="141"/>
      <c r="H66" s="113"/>
    </row>
    <row r="67" spans="1:8" ht="12.75" customHeight="1">
      <c r="A67" s="138">
        <v>31</v>
      </c>
      <c r="B67" s="139"/>
      <c r="C67" s="106"/>
      <c r="D67" s="142"/>
      <c r="E67" s="140"/>
      <c r="F67" s="106"/>
      <c r="G67" s="143"/>
      <c r="H67" s="106"/>
    </row>
    <row r="68" spans="1:8" ht="12.75">
      <c r="A68" s="138"/>
      <c r="B68" s="139"/>
      <c r="C68" s="106"/>
      <c r="D68" s="138"/>
      <c r="E68" s="140"/>
      <c r="F68" s="106"/>
      <c r="G68" s="143"/>
      <c r="H68" s="106"/>
    </row>
    <row r="69" spans="1:8" ht="12.75">
      <c r="A69" s="138">
        <v>32</v>
      </c>
      <c r="B69" s="139"/>
      <c r="C69" s="106"/>
      <c r="D69" s="142"/>
      <c r="E69" s="140"/>
      <c r="F69" s="106"/>
      <c r="G69" s="143"/>
      <c r="H69" s="106"/>
    </row>
    <row r="70" spans="1:8" ht="12.75">
      <c r="A70" s="138"/>
      <c r="B70" s="139"/>
      <c r="C70" s="106"/>
      <c r="D70" s="138"/>
      <c r="E70" s="140"/>
      <c r="F70" s="106"/>
      <c r="G70" s="143"/>
      <c r="H70" s="106"/>
    </row>
    <row r="73" ht="12.75">
      <c r="A73" s="86" t="s">
        <v>38</v>
      </c>
    </row>
    <row r="75" ht="12.75">
      <c r="A75" s="86" t="s">
        <v>39</v>
      </c>
    </row>
    <row r="77" ht="12.75">
      <c r="A77" s="86" t="s">
        <v>40</v>
      </c>
    </row>
    <row r="81" ht="12.75">
      <c r="A81" s="86" t="s">
        <v>41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L20" sqref="L20:M2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</cols>
  <sheetData>
    <row r="1" spans="1:25" ht="18">
      <c r="A1" s="202" t="s">
        <v>23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36"/>
    </row>
    <row r="2" spans="1:25" ht="13.5" customHeight="1" thickBot="1">
      <c r="A2" s="207" t="s">
        <v>24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36"/>
    </row>
    <row r="3" spans="1:25" ht="27.75" customHeight="1" thickBot="1">
      <c r="A3" s="36"/>
      <c r="B3" s="36"/>
      <c r="C3" s="36"/>
      <c r="D3" s="37"/>
      <c r="E3" s="37"/>
      <c r="F3" s="208" t="str">
        <f>HYPERLINK('[1]реквизиты'!$A$2)</f>
        <v>Чемпионат России по БОЕВОМУ САМБО 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10"/>
      <c r="T3" s="36"/>
      <c r="U3" s="36"/>
      <c r="V3" s="36"/>
      <c r="W3" s="36"/>
      <c r="X3" s="36"/>
      <c r="Y3" s="36"/>
    </row>
    <row r="4" spans="1:25" ht="15" customHeight="1" thickBot="1">
      <c r="A4" s="25"/>
      <c r="B4" s="25"/>
      <c r="C4" s="36"/>
      <c r="D4" s="36"/>
      <c r="E4" s="77"/>
      <c r="F4" s="193" t="str">
        <f>HYPERLINK('[1]реквизиты'!$A$3)</f>
        <v>17-20 февраля 2015г.                                                         г.Красноярск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87"/>
      <c r="U4" s="200" t="s">
        <v>157</v>
      </c>
      <c r="V4" s="203" t="str">
        <f>HYPERLINK('пр.взв.'!D4)</f>
        <v>в.к. 62 кг.</v>
      </c>
      <c r="W4" s="204"/>
      <c r="X4" s="36"/>
      <c r="Y4" s="36"/>
    </row>
    <row r="5" spans="1:25" ht="14.25" customHeight="1" thickBot="1">
      <c r="A5" s="188" t="s">
        <v>0</v>
      </c>
      <c r="B5" s="36"/>
      <c r="C5" s="36"/>
      <c r="D5" s="36"/>
      <c r="E5" s="77"/>
      <c r="F5" s="77"/>
      <c r="G5" s="77"/>
      <c r="H5" s="38"/>
      <c r="I5" s="188" t="s">
        <v>2</v>
      </c>
      <c r="J5" s="77"/>
      <c r="K5" s="88">
        <v>5</v>
      </c>
      <c r="L5" s="77"/>
      <c r="M5" s="77"/>
      <c r="N5" s="77"/>
      <c r="O5" s="77"/>
      <c r="P5" s="171" t="str">
        <f>VLOOKUP(O6,'пр.взв.'!B7:E70,2,FALSE)</f>
        <v>РЕПЕТЮК Павел Олегович</v>
      </c>
      <c r="Q5" s="172"/>
      <c r="R5" s="172"/>
      <c r="S5" s="173"/>
      <c r="T5" s="77"/>
      <c r="U5" s="201"/>
      <c r="V5" s="205"/>
      <c r="W5" s="206"/>
      <c r="X5" s="188" t="s">
        <v>1</v>
      </c>
      <c r="Y5" s="36"/>
    </row>
    <row r="6" spans="1:26" ht="14.25" customHeight="1" thickBot="1">
      <c r="A6" s="192"/>
      <c r="B6" s="39"/>
      <c r="C6" s="36"/>
      <c r="D6" s="36"/>
      <c r="E6" s="77"/>
      <c r="F6" s="77"/>
      <c r="G6" s="77"/>
      <c r="H6" s="77"/>
      <c r="I6" s="188"/>
      <c r="J6" s="59"/>
      <c r="K6" s="84"/>
      <c r="L6" s="40">
        <v>13</v>
      </c>
      <c r="M6" s="59"/>
      <c r="N6" s="59"/>
      <c r="O6" s="22">
        <f>O11</f>
        <v>13</v>
      </c>
      <c r="P6" s="174"/>
      <c r="Q6" s="175"/>
      <c r="R6" s="175"/>
      <c r="S6" s="176"/>
      <c r="T6" s="77"/>
      <c r="U6" s="36"/>
      <c r="V6" s="36"/>
      <c r="W6" s="36"/>
      <c r="X6" s="192"/>
      <c r="Y6" s="36"/>
      <c r="Z6" s="12"/>
    </row>
    <row r="7" spans="1:25" ht="12.75" customHeight="1" thickBot="1">
      <c r="A7" s="189">
        <v>1</v>
      </c>
      <c r="B7" s="165" t="str">
        <f>VLOOKUP(A7,'пр.взв.'!B7:C70,2,FALSE)</f>
        <v>ТАЙБОРИН Аскар Аматович</v>
      </c>
      <c r="C7" s="165" t="str">
        <f>VLOOKUP(A7,'пр.взв.'!B7:G70,3,FALSE)</f>
        <v>28.10.94, КМС</v>
      </c>
      <c r="D7" s="165" t="str">
        <f>VLOOKUP(A7,'пр.взв.'!B7:G70,4,FALSE)</f>
        <v>СФО</v>
      </c>
      <c r="E7" s="77"/>
      <c r="F7" s="77"/>
      <c r="G7" s="89"/>
      <c r="H7" s="77"/>
      <c r="I7" s="90"/>
      <c r="J7" s="59"/>
      <c r="K7" s="41">
        <v>13</v>
      </c>
      <c r="L7" s="84" t="s">
        <v>158</v>
      </c>
      <c r="M7" s="40">
        <v>13</v>
      </c>
      <c r="N7" s="83"/>
      <c r="O7" s="23"/>
      <c r="P7" s="23"/>
      <c r="Q7" s="42" t="s">
        <v>21</v>
      </c>
      <c r="R7" s="77"/>
      <c r="S7" s="77"/>
      <c r="T7" s="77"/>
      <c r="U7" s="165" t="str">
        <f>VLOOKUP(X7,'пр.взв.'!B7:G70,2,FALSE)</f>
        <v>ПАНТЕЛЕЕВ Павел Андреевич</v>
      </c>
      <c r="V7" s="165" t="str">
        <f>VLOOKUP(X7,'пр.взв.'!B7:G70,3,FALSE)</f>
        <v>02.07.93,  МС</v>
      </c>
      <c r="W7" s="165" t="str">
        <f>VLOOKUP(X7,'пр.взв.'!B7:G70,4,FALSE)</f>
        <v>СФО</v>
      </c>
      <c r="X7" s="168">
        <v>2</v>
      </c>
      <c r="Y7" s="36"/>
    </row>
    <row r="8" spans="1:25" ht="12.75" customHeight="1">
      <c r="A8" s="190"/>
      <c r="B8" s="166"/>
      <c r="C8" s="166"/>
      <c r="D8" s="166"/>
      <c r="E8" s="43">
        <v>17</v>
      </c>
      <c r="F8" s="44"/>
      <c r="G8" s="45"/>
      <c r="H8" s="46"/>
      <c r="I8" s="23"/>
      <c r="J8" s="59"/>
      <c r="K8" s="47"/>
      <c r="L8" s="41">
        <v>17</v>
      </c>
      <c r="M8" s="84" t="s">
        <v>159</v>
      </c>
      <c r="N8" s="40"/>
      <c r="O8" s="42"/>
      <c r="P8" s="42"/>
      <c r="Q8" s="77"/>
      <c r="R8" s="77"/>
      <c r="S8" s="77"/>
      <c r="T8" s="43">
        <v>2</v>
      </c>
      <c r="U8" s="166"/>
      <c r="V8" s="166"/>
      <c r="W8" s="166"/>
      <c r="X8" s="169"/>
      <c r="Y8" s="36"/>
    </row>
    <row r="9" spans="1:25" ht="12.75" customHeight="1" thickBot="1">
      <c r="A9" s="190">
        <v>17</v>
      </c>
      <c r="B9" s="167" t="str">
        <f>VLOOKUP(A9,'пр.взв.'!B9:C72,2,FALSE)</f>
        <v>КЛЕНКОВ Александр Александрович</v>
      </c>
      <c r="C9" s="167" t="str">
        <f>VLOOKUP(A9,'пр.взв.'!B7:G70,3,FALSE)</f>
        <v>02.03.93, КМС</v>
      </c>
      <c r="D9" s="167" t="str">
        <f>VLOOKUP(A9,'пр.взв.'!B7:G70,4,FALSE)</f>
        <v>ПФО</v>
      </c>
      <c r="E9" s="82" t="s">
        <v>158</v>
      </c>
      <c r="F9" s="48"/>
      <c r="G9" s="44"/>
      <c r="H9" s="47"/>
      <c r="I9" s="40"/>
      <c r="J9" s="59"/>
      <c r="K9" s="40">
        <v>27</v>
      </c>
      <c r="L9" s="47"/>
      <c r="M9" s="91"/>
      <c r="N9" s="40">
        <v>13</v>
      </c>
      <c r="O9" s="42"/>
      <c r="P9" s="42"/>
      <c r="Q9" s="42"/>
      <c r="R9" s="92"/>
      <c r="S9" s="93"/>
      <c r="T9" s="82" t="s">
        <v>159</v>
      </c>
      <c r="U9" s="167" t="str">
        <f>VLOOKUP(X9,'пр.взв.'!B7:G70,2,FALSE)</f>
        <v>РАЗИН Сергей Алексеевич</v>
      </c>
      <c r="V9" s="167" t="str">
        <f>VLOOKUP(X9,'пр.взв.'!B7:G70,3,FALSE)</f>
        <v>02.11.87, МС</v>
      </c>
      <c r="W9" s="167" t="str">
        <f>VLOOKUP(X9,'пр.взв.'!B7:G70,4,FALSE)</f>
        <v>ПФО</v>
      </c>
      <c r="X9" s="169">
        <v>18</v>
      </c>
      <c r="Y9" s="36"/>
    </row>
    <row r="10" spans="1:25" ht="12.75" customHeight="1" thickBot="1">
      <c r="A10" s="191"/>
      <c r="B10" s="166"/>
      <c r="C10" s="166"/>
      <c r="D10" s="166"/>
      <c r="E10" s="44"/>
      <c r="F10" s="49"/>
      <c r="G10" s="43">
        <v>17</v>
      </c>
      <c r="H10" s="40"/>
      <c r="I10" s="23"/>
      <c r="J10" s="59"/>
      <c r="K10" s="84"/>
      <c r="L10" s="40">
        <v>19</v>
      </c>
      <c r="M10" s="94"/>
      <c r="N10" s="84" t="s">
        <v>159</v>
      </c>
      <c r="O10" s="59"/>
      <c r="P10" s="59"/>
      <c r="Q10" s="59"/>
      <c r="R10" s="43">
        <v>2</v>
      </c>
      <c r="S10" s="59"/>
      <c r="T10" s="44"/>
      <c r="U10" s="166"/>
      <c r="V10" s="166"/>
      <c r="W10" s="166"/>
      <c r="X10" s="170"/>
      <c r="Y10" s="36"/>
    </row>
    <row r="11" spans="1:25" ht="12.75" customHeight="1" thickBot="1">
      <c r="A11" s="189">
        <v>9</v>
      </c>
      <c r="B11" s="165" t="str">
        <f>VLOOKUP(A11,'пр.взв.'!B11:C74,2,FALSE)</f>
        <v>НАЙДАНОВ Булат Дашиевич</v>
      </c>
      <c r="C11" s="165" t="str">
        <f>VLOOKUP(A11,'пр.взв.'!B7:G70,3,FALSE)</f>
        <v>23.05.88, МС</v>
      </c>
      <c r="D11" s="165" t="str">
        <f>VLOOKUP(A11,'пр.взв.'!B7:G70,4,FALSE)</f>
        <v>СФО</v>
      </c>
      <c r="E11" s="77"/>
      <c r="F11" s="44"/>
      <c r="G11" s="82" t="s">
        <v>158</v>
      </c>
      <c r="H11" s="50"/>
      <c r="I11" s="51"/>
      <c r="J11" s="59"/>
      <c r="K11" s="41">
        <v>19</v>
      </c>
      <c r="L11" s="84" t="s">
        <v>159</v>
      </c>
      <c r="M11" s="41">
        <v>19</v>
      </c>
      <c r="N11" s="94"/>
      <c r="O11" s="52">
        <v>13</v>
      </c>
      <c r="P11" s="59"/>
      <c r="Q11" s="95"/>
      <c r="R11" s="82" t="s">
        <v>159</v>
      </c>
      <c r="S11" s="59"/>
      <c r="T11" s="77"/>
      <c r="U11" s="165" t="str">
        <f>VLOOKUP(X11,'пр.взв.'!B7:G70,2,FALSE)</f>
        <v>МАТВЕЕВ Александр Сергеевич</v>
      </c>
      <c r="V11" s="165" t="str">
        <f>VLOOKUP(X11,'пр.взв.'!B7:G70,3,FALSE)</f>
        <v>20.02. 89, КМС</v>
      </c>
      <c r="W11" s="165" t="str">
        <f>VLOOKUP(X11,'пр.взв.'!B7:G70,4,FALSE)</f>
        <v>УрФО</v>
      </c>
      <c r="X11" s="168">
        <v>10</v>
      </c>
      <c r="Y11" s="36"/>
    </row>
    <row r="12" spans="1:25" ht="12.75" customHeight="1">
      <c r="A12" s="190"/>
      <c r="B12" s="166"/>
      <c r="C12" s="166"/>
      <c r="D12" s="166"/>
      <c r="E12" s="43">
        <v>9</v>
      </c>
      <c r="F12" s="53"/>
      <c r="G12" s="44"/>
      <c r="H12" s="46"/>
      <c r="I12" s="51"/>
      <c r="J12" s="40"/>
      <c r="K12" s="47"/>
      <c r="L12" s="41">
        <v>23</v>
      </c>
      <c r="M12" s="85"/>
      <c r="N12" s="54"/>
      <c r="O12" s="85" t="s">
        <v>158</v>
      </c>
      <c r="P12" s="42"/>
      <c r="Q12" s="55"/>
      <c r="R12" s="96"/>
      <c r="S12" s="97"/>
      <c r="T12" s="43">
        <v>26</v>
      </c>
      <c r="U12" s="166"/>
      <c r="V12" s="166"/>
      <c r="W12" s="166"/>
      <c r="X12" s="169"/>
      <c r="Y12" s="36"/>
    </row>
    <row r="13" spans="1:25" ht="12.75" customHeight="1" thickBot="1">
      <c r="A13" s="190">
        <v>25</v>
      </c>
      <c r="B13" s="167" t="str">
        <f>VLOOKUP(A13,'пр.взв.'!B13:C76,2,FALSE)</f>
        <v>ШИБЗУХОВ Арсен Султанович</v>
      </c>
      <c r="C13" s="167" t="str">
        <f>VLOOKUP(A13,'пр.взв.'!B7:G70,3,FALSE)</f>
        <v>13.07.95, КМС</v>
      </c>
      <c r="D13" s="167" t="str">
        <f>VLOOKUP(A13,'пр.взв.'!B7:G70,4,FALSE)</f>
        <v>СКФО</v>
      </c>
      <c r="E13" s="82" t="s">
        <v>159</v>
      </c>
      <c r="F13" s="44"/>
      <c r="G13" s="44"/>
      <c r="H13" s="47"/>
      <c r="I13" s="51"/>
      <c r="J13" s="40"/>
      <c r="K13" s="40"/>
      <c r="L13" s="47"/>
      <c r="M13" s="40"/>
      <c r="N13" s="41">
        <v>20</v>
      </c>
      <c r="O13" s="59"/>
      <c r="P13" s="42"/>
      <c r="Q13" s="56"/>
      <c r="R13" s="77"/>
      <c r="S13" s="77"/>
      <c r="T13" s="82" t="s">
        <v>158</v>
      </c>
      <c r="U13" s="167" t="str">
        <f>VLOOKUP(X13,'пр.взв.'!B7:G70,2,FALSE)</f>
        <v>САГАДЕЕВ Ильгиз Дамирович</v>
      </c>
      <c r="V13" s="167" t="str">
        <f>VLOOKUP(X13,'пр.взв.'!B7:G70,3,FALSE)</f>
        <v>07.07.88, МС</v>
      </c>
      <c r="W13" s="167" t="str">
        <f>VLOOKUP(X13,'пр.взв.'!B7:G70,4,FALSE)</f>
        <v>ПФО</v>
      </c>
      <c r="X13" s="169">
        <v>26</v>
      </c>
      <c r="Y13" s="36"/>
    </row>
    <row r="14" spans="1:25" ht="12.75" customHeight="1" thickBot="1">
      <c r="A14" s="191"/>
      <c r="B14" s="166"/>
      <c r="C14" s="166"/>
      <c r="D14" s="166"/>
      <c r="E14" s="44"/>
      <c r="F14" s="44"/>
      <c r="G14" s="49"/>
      <c r="H14" s="40"/>
      <c r="I14" s="43">
        <v>21</v>
      </c>
      <c r="J14" s="97"/>
      <c r="K14" s="40"/>
      <c r="L14" s="40"/>
      <c r="M14" s="40"/>
      <c r="N14" s="40"/>
      <c r="O14" s="97"/>
      <c r="P14" s="43">
        <v>14</v>
      </c>
      <c r="Q14" s="49"/>
      <c r="R14" s="77"/>
      <c r="S14" s="77"/>
      <c r="T14" s="44"/>
      <c r="U14" s="166"/>
      <c r="V14" s="166"/>
      <c r="W14" s="166"/>
      <c r="X14" s="170"/>
      <c r="Y14" s="36"/>
    </row>
    <row r="15" spans="1:25" ht="12.75" customHeight="1" thickBot="1">
      <c r="A15" s="189">
        <v>5</v>
      </c>
      <c r="B15" s="165" t="str">
        <f>VLOOKUP(A15,'пр.взв.'!B15:C78,2,FALSE)</f>
        <v>ПОЛОГОВ Иван Викторович</v>
      </c>
      <c r="C15" s="165" t="str">
        <f>VLOOKUP(A15,'пр.взв.'!B7:G70,3,FALSE)</f>
        <v>08.08.88, КМС</v>
      </c>
      <c r="D15" s="165" t="str">
        <f>VLOOKUP(A15,'пр.взв.'!B7:G70,4,FALSE)</f>
        <v>СЕВ</v>
      </c>
      <c r="E15" s="77"/>
      <c r="F15" s="77"/>
      <c r="G15" s="44"/>
      <c r="H15" s="23"/>
      <c r="I15" s="82" t="s">
        <v>158</v>
      </c>
      <c r="J15" s="94"/>
      <c r="K15" s="40"/>
      <c r="L15" s="59"/>
      <c r="M15" s="59"/>
      <c r="N15" s="59"/>
      <c r="O15" s="61"/>
      <c r="P15" s="82" t="s">
        <v>159</v>
      </c>
      <c r="Q15" s="57"/>
      <c r="R15" s="77"/>
      <c r="S15" s="77"/>
      <c r="T15" s="77"/>
      <c r="U15" s="165" t="str">
        <f>VLOOKUP(X15,'пр.взв.'!B7:G70,2,FALSE)</f>
        <v>ШУЛБАЕВ Герман Николаевич</v>
      </c>
      <c r="V15" s="165" t="str">
        <f>VLOOKUP(X15,'пр.взв.'!B7:G70,3,FALSE)</f>
        <v>04.10.95, КМС</v>
      </c>
      <c r="W15" s="165" t="str">
        <f>VLOOKUP(X15,'пр.взв.'!B7:G70,4,FALSE)</f>
        <v>СФО</v>
      </c>
      <c r="X15" s="168">
        <v>6</v>
      </c>
      <c r="Y15" s="36"/>
    </row>
    <row r="16" spans="1:25" ht="12.75" customHeight="1">
      <c r="A16" s="190"/>
      <c r="B16" s="166"/>
      <c r="C16" s="166"/>
      <c r="D16" s="166"/>
      <c r="E16" s="43">
        <v>21</v>
      </c>
      <c r="F16" s="44"/>
      <c r="G16" s="44"/>
      <c r="H16" s="91"/>
      <c r="I16" s="86"/>
      <c r="J16" s="59"/>
      <c r="K16" s="61"/>
      <c r="L16" s="185" t="s">
        <v>35</v>
      </c>
      <c r="M16" s="185"/>
      <c r="N16" s="59"/>
      <c r="O16" s="57"/>
      <c r="P16" s="86"/>
      <c r="Q16" s="61"/>
      <c r="R16" s="77"/>
      <c r="S16" s="77"/>
      <c r="T16" s="43">
        <v>6</v>
      </c>
      <c r="U16" s="166"/>
      <c r="V16" s="166"/>
      <c r="W16" s="166"/>
      <c r="X16" s="169"/>
      <c r="Y16" s="36"/>
    </row>
    <row r="17" spans="1:25" ht="12.75" customHeight="1" thickBot="1">
      <c r="A17" s="190">
        <v>21</v>
      </c>
      <c r="B17" s="167" t="str">
        <f>VLOOKUP(A17,'пр.взв.'!B17:C80,2,FALSE)</f>
        <v>ДЖАВАДОВ Имран Аяз Оглы</v>
      </c>
      <c r="C17" s="167" t="str">
        <f>VLOOKUP(A17,'пр.взв.'!B7:G70,3,FALSE)</f>
        <v>03.06.94, МСМК</v>
      </c>
      <c r="D17" s="167" t="str">
        <f>VLOOKUP(A17,'пр.взв.'!B7:G70,4,FALSE)</f>
        <v>ПФО</v>
      </c>
      <c r="E17" s="82" t="s">
        <v>158</v>
      </c>
      <c r="F17" s="48"/>
      <c r="G17" s="44"/>
      <c r="H17" s="58"/>
      <c r="I17" s="59"/>
      <c r="J17" s="59"/>
      <c r="K17" s="98">
        <v>14</v>
      </c>
      <c r="L17" s="59"/>
      <c r="M17" s="59"/>
      <c r="N17" s="94"/>
      <c r="O17" s="59"/>
      <c r="P17" s="59"/>
      <c r="Q17" s="61"/>
      <c r="R17" s="92"/>
      <c r="S17" s="93"/>
      <c r="T17" s="82" t="s">
        <v>158</v>
      </c>
      <c r="U17" s="167" t="str">
        <f>VLOOKUP(X17,'пр.взв.'!B7:G70,2,FALSE)</f>
        <v>ГУРУЕВ Чингис Баирович</v>
      </c>
      <c r="V17" s="167" t="str">
        <f>VLOOKUP(X17,'пр.взв.'!B7:G70,3,FALSE)</f>
        <v>29.11.1992, мс</v>
      </c>
      <c r="W17" s="167" t="str">
        <f>VLOOKUP(X17,'пр.взв.'!B7:G70,4,FALSE)</f>
        <v>СФО</v>
      </c>
      <c r="X17" s="169">
        <v>22</v>
      </c>
      <c r="Y17" s="36"/>
    </row>
    <row r="18" spans="1:25" ht="12.75" customHeight="1" thickBot="1">
      <c r="A18" s="191"/>
      <c r="B18" s="166"/>
      <c r="C18" s="166"/>
      <c r="D18" s="166"/>
      <c r="E18" s="44"/>
      <c r="F18" s="49"/>
      <c r="G18" s="43">
        <v>21</v>
      </c>
      <c r="H18" s="41"/>
      <c r="I18" s="59"/>
      <c r="J18" s="59"/>
      <c r="K18" s="194" t="str">
        <f>VLOOKUP(K17,'пр.взв.'!B7:D70,2,FALSE)</f>
        <v>ТАЛДИЕВ Рустам Амерханович</v>
      </c>
      <c r="L18" s="195"/>
      <c r="M18" s="195"/>
      <c r="N18" s="196"/>
      <c r="O18" s="42"/>
      <c r="P18" s="59"/>
      <c r="Q18" s="99"/>
      <c r="R18" s="43">
        <v>14</v>
      </c>
      <c r="S18" s="59"/>
      <c r="T18" s="44"/>
      <c r="U18" s="166"/>
      <c r="V18" s="166"/>
      <c r="W18" s="166"/>
      <c r="X18" s="170"/>
      <c r="Y18" s="36"/>
    </row>
    <row r="19" spans="1:25" ht="12.75" customHeight="1" thickBot="1">
      <c r="A19" s="189">
        <v>13</v>
      </c>
      <c r="B19" s="165" t="str">
        <f>VLOOKUP(A19,'пр.взв.'!B19:C82,2,FALSE)</f>
        <v>РЕПЕТЮК Павел Олегович</v>
      </c>
      <c r="C19" s="165" t="str">
        <f>VLOOKUP(A19,'пр.взв.'!B7:G70,3,FALSE)</f>
        <v>17.09.91, МС</v>
      </c>
      <c r="D19" s="165" t="str">
        <f>VLOOKUP(A19,'пр.взв.'!B7:G70,4,FALSE)</f>
        <v>С-П</v>
      </c>
      <c r="E19" s="77"/>
      <c r="F19" s="44"/>
      <c r="G19" s="82" t="s">
        <v>158</v>
      </c>
      <c r="H19" s="47"/>
      <c r="I19" s="59"/>
      <c r="J19" s="59"/>
      <c r="K19" s="197"/>
      <c r="L19" s="198"/>
      <c r="M19" s="198"/>
      <c r="N19" s="199"/>
      <c r="O19" s="42"/>
      <c r="P19" s="59"/>
      <c r="Q19" s="59"/>
      <c r="R19" s="82" t="s">
        <v>158</v>
      </c>
      <c r="S19" s="59"/>
      <c r="T19" s="77"/>
      <c r="U19" s="165" t="str">
        <f>VLOOKUP(X19,'пр.взв.'!B7:G70,2,FALSE)</f>
        <v>ТАЛДИЕВ Рустам Амерханович</v>
      </c>
      <c r="V19" s="165" t="str">
        <f>VLOOKUP(X19,'пр.взв.'!B7:G70,3,FALSE)</f>
        <v>01.01.93, МС</v>
      </c>
      <c r="W19" s="165" t="str">
        <f>VLOOKUP(X19,'пр.взв.'!B7:G70,4,FALSE)</f>
        <v>С-П</v>
      </c>
      <c r="X19" s="168">
        <v>14</v>
      </c>
      <c r="Y19" s="36"/>
    </row>
    <row r="20" spans="1:25" ht="12.75" customHeight="1">
      <c r="A20" s="190"/>
      <c r="B20" s="166"/>
      <c r="C20" s="166"/>
      <c r="D20" s="166"/>
      <c r="E20" s="43">
        <v>13</v>
      </c>
      <c r="F20" s="53"/>
      <c r="G20" s="44"/>
      <c r="H20" s="46"/>
      <c r="I20" s="59"/>
      <c r="J20" s="59"/>
      <c r="K20" s="61"/>
      <c r="L20" s="186" t="s">
        <v>160</v>
      </c>
      <c r="M20" s="186"/>
      <c r="N20" s="42"/>
      <c r="O20" s="55"/>
      <c r="P20" s="59"/>
      <c r="Q20" s="77"/>
      <c r="R20" s="96"/>
      <c r="S20" s="97"/>
      <c r="T20" s="43">
        <v>14</v>
      </c>
      <c r="U20" s="166"/>
      <c r="V20" s="166"/>
      <c r="W20" s="166"/>
      <c r="X20" s="169"/>
      <c r="Y20" s="36"/>
    </row>
    <row r="21" spans="1:25" ht="12.75" customHeight="1" thickBot="1">
      <c r="A21" s="190">
        <v>29</v>
      </c>
      <c r="B21" s="177" t="e">
        <f>VLOOKUP(A21,'пр.взв.'!B21:C84,2,FALSE)</f>
        <v>#N/A</v>
      </c>
      <c r="C21" s="177" t="e">
        <f>VLOOKUP(A21,'пр.взв.'!B7:G70,3,FALSE)</f>
        <v>#N/A</v>
      </c>
      <c r="D21" s="177" t="e">
        <f>VLOOKUP(A21,'пр.взв.'!B7:G70,4,FALSE)</f>
        <v>#N/A</v>
      </c>
      <c r="E21" s="82"/>
      <c r="F21" s="44"/>
      <c r="G21" s="44"/>
      <c r="H21" s="47"/>
      <c r="I21" s="59"/>
      <c r="J21" s="59"/>
      <c r="K21" s="61"/>
      <c r="L21" s="59"/>
      <c r="M21" s="42"/>
      <c r="N21" s="42"/>
      <c r="O21" s="55"/>
      <c r="P21" s="59"/>
      <c r="Q21" s="77"/>
      <c r="R21" s="77"/>
      <c r="S21" s="77"/>
      <c r="T21" s="82"/>
      <c r="U21" s="177" t="e">
        <f>VLOOKUP(X21,'пр.взв.'!B7:G70,2,FALSE)</f>
        <v>#N/A</v>
      </c>
      <c r="V21" s="177" t="e">
        <f>VLOOKUP(X21,'пр.взв.'!B7:G70,3,FALSE)</f>
        <v>#N/A</v>
      </c>
      <c r="W21" s="177" t="e">
        <f>VLOOKUP(X21,'пр.взв.'!B7:G70,4,FALSE)</f>
        <v>#N/A</v>
      </c>
      <c r="X21" s="169">
        <v>30</v>
      </c>
      <c r="Y21" s="36"/>
    </row>
    <row r="22" spans="1:25" ht="12.75" customHeight="1" thickBot="1">
      <c r="A22" s="191"/>
      <c r="B22" s="178"/>
      <c r="C22" s="178"/>
      <c r="D22" s="178"/>
      <c r="E22" s="44"/>
      <c r="F22" s="44"/>
      <c r="G22" s="44"/>
      <c r="H22" s="46"/>
      <c r="I22" s="59"/>
      <c r="J22" s="59"/>
      <c r="K22" s="43">
        <v>11</v>
      </c>
      <c r="L22" s="59"/>
      <c r="M22" s="42"/>
      <c r="N22" s="43">
        <v>14</v>
      </c>
      <c r="O22" s="55"/>
      <c r="P22" s="59"/>
      <c r="Q22" s="77"/>
      <c r="R22" s="77"/>
      <c r="S22" s="77"/>
      <c r="T22" s="44"/>
      <c r="U22" s="178"/>
      <c r="V22" s="178"/>
      <c r="W22" s="178"/>
      <c r="X22" s="170"/>
      <c r="Y22" s="36"/>
    </row>
    <row r="23" spans="1:25" ht="12.75" customHeight="1" thickBot="1">
      <c r="A23" s="189">
        <v>3</v>
      </c>
      <c r="B23" s="165" t="str">
        <f>VLOOKUP(A23,'пр.взв.'!B7:C70,2,FALSE)</f>
        <v>ХАБИБЖАНОВ Руслан Ниязович</v>
      </c>
      <c r="C23" s="165" t="str">
        <f>VLOOKUP(A23,'пр.взв.'!B7:G70,3,FALSE)</f>
        <v>16.04.85, МС</v>
      </c>
      <c r="D23" s="165" t="str">
        <f>VLOOKUP(A23,'пр.взв.'!B7:G70,4,FALSE)</f>
        <v>УрФО</v>
      </c>
      <c r="E23" s="77"/>
      <c r="F23" s="77"/>
      <c r="G23" s="89"/>
      <c r="H23" s="77"/>
      <c r="I23" s="90"/>
      <c r="J23" s="83"/>
      <c r="K23" s="82" t="s">
        <v>161</v>
      </c>
      <c r="L23" s="59"/>
      <c r="M23" s="42"/>
      <c r="N23" s="82" t="s">
        <v>161</v>
      </c>
      <c r="O23" s="55"/>
      <c r="P23" s="59"/>
      <c r="Q23" s="77"/>
      <c r="R23" s="77"/>
      <c r="S23" s="77"/>
      <c r="T23" s="77"/>
      <c r="U23" s="165" t="str">
        <f>VLOOKUP(X23,'пр.взв.'!B7:G70,2,FALSE)</f>
        <v>ДЖАМАЕВ Магомед Тагир Джамалутдинович</v>
      </c>
      <c r="V23" s="165" t="str">
        <f>VLOOKUP(X23,'пр.взв.'!B7:G70,3,FALSE)</f>
        <v>25.01.93, МС</v>
      </c>
      <c r="W23" s="165" t="str">
        <f>VLOOKUP(X23,'пр.взв.'!B7:G70,4,FALSE)</f>
        <v>МОС</v>
      </c>
      <c r="X23" s="168">
        <v>4</v>
      </c>
      <c r="Y23" s="36"/>
    </row>
    <row r="24" spans="1:25" ht="12.75" customHeight="1">
      <c r="A24" s="190"/>
      <c r="B24" s="166"/>
      <c r="C24" s="166"/>
      <c r="D24" s="166"/>
      <c r="E24" s="43">
        <v>19</v>
      </c>
      <c r="F24" s="44"/>
      <c r="G24" s="45"/>
      <c r="H24" s="46"/>
      <c r="I24" s="23"/>
      <c r="J24" s="40"/>
      <c r="K24" s="60"/>
      <c r="L24" s="185" t="s">
        <v>26</v>
      </c>
      <c r="M24" s="185"/>
      <c r="N24" s="42"/>
      <c r="O24" s="55"/>
      <c r="P24" s="59"/>
      <c r="Q24" s="77"/>
      <c r="R24" s="77"/>
      <c r="S24" s="77"/>
      <c r="T24" s="43">
        <v>20</v>
      </c>
      <c r="U24" s="166"/>
      <c r="V24" s="166"/>
      <c r="W24" s="166"/>
      <c r="X24" s="169"/>
      <c r="Y24" s="36"/>
    </row>
    <row r="25" spans="1:25" ht="12.75" customHeight="1" thickBot="1">
      <c r="A25" s="190">
        <v>19</v>
      </c>
      <c r="B25" s="167" t="str">
        <f>VLOOKUP(A25,'пр.взв.'!B25:C88,2,FALSE)</f>
        <v>БУДАНАЕВ Алдар Тумэнович</v>
      </c>
      <c r="C25" s="167" t="str">
        <f>VLOOKUP(A25,'пр.взв.'!B7:G70,3,FALSE)</f>
        <v>08.01.90, КМС</v>
      </c>
      <c r="D25" s="167" t="str">
        <f>VLOOKUP(A25,'пр.взв.'!B7:G70,4,FALSE)</f>
        <v>СФО</v>
      </c>
      <c r="E25" s="82" t="s">
        <v>158</v>
      </c>
      <c r="F25" s="48"/>
      <c r="G25" s="44"/>
      <c r="H25" s="47"/>
      <c r="I25" s="40"/>
      <c r="J25" s="23"/>
      <c r="K25" s="98">
        <v>11</v>
      </c>
      <c r="L25" s="59"/>
      <c r="M25" s="59"/>
      <c r="N25" s="94"/>
      <c r="O25" s="55"/>
      <c r="P25" s="59"/>
      <c r="Q25" s="77"/>
      <c r="R25" s="92"/>
      <c r="S25" s="93"/>
      <c r="T25" s="82" t="s">
        <v>158</v>
      </c>
      <c r="U25" s="167" t="str">
        <f>VLOOKUP(X25,'пр.взв.'!B7:G70,2,FALSE)</f>
        <v>НУРБАГАНДОВ Саид Магамедрасулович</v>
      </c>
      <c r="V25" s="167" t="str">
        <f>VLOOKUP(X25,'пр.взв.'!B7:G70,3,FALSE)</f>
        <v>27.10.91, КМС</v>
      </c>
      <c r="W25" s="167" t="str">
        <f>VLOOKUP(X25,'пр.взв.'!B7:G70,4,FALSE)</f>
        <v>СКФО</v>
      </c>
      <c r="X25" s="169">
        <v>20</v>
      </c>
      <c r="Y25" s="36"/>
    </row>
    <row r="26" spans="1:25" ht="12.75" customHeight="1" thickBot="1">
      <c r="A26" s="191"/>
      <c r="B26" s="166"/>
      <c r="C26" s="166"/>
      <c r="D26" s="166"/>
      <c r="E26" s="44"/>
      <c r="F26" s="49"/>
      <c r="G26" s="43">
        <v>11</v>
      </c>
      <c r="H26" s="40"/>
      <c r="I26" s="23"/>
      <c r="J26" s="100"/>
      <c r="K26" s="179" t="str">
        <f>VLOOKUP(K25,'пр.взв.'!B7:D78,2,FALSE)</f>
        <v>ЛАБАЗАНОВ Узаир Шарапудинович</v>
      </c>
      <c r="L26" s="180"/>
      <c r="M26" s="180"/>
      <c r="N26" s="181"/>
      <c r="O26" s="42"/>
      <c r="P26" s="59"/>
      <c r="Q26" s="77"/>
      <c r="R26" s="43">
        <v>20</v>
      </c>
      <c r="S26" s="59"/>
      <c r="T26" s="44"/>
      <c r="U26" s="166"/>
      <c r="V26" s="166"/>
      <c r="W26" s="166"/>
      <c r="X26" s="170"/>
      <c r="Y26" s="36"/>
    </row>
    <row r="27" spans="1:25" ht="12.75" customHeight="1" thickBot="1">
      <c r="A27" s="189">
        <v>11</v>
      </c>
      <c r="B27" s="165" t="str">
        <f>VLOOKUP(A27,'пр.взв.'!B27:C90,2,FALSE)</f>
        <v>ЛАБАЗАНОВ Узаир Шарапудинович</v>
      </c>
      <c r="C27" s="165" t="str">
        <f>VLOOKUP(A27,'пр.взв.'!B7:G70,3,FALSE)</f>
        <v>17.09.90, МС</v>
      </c>
      <c r="D27" s="165" t="str">
        <f>VLOOKUP(A27,'пр.взв.'!B7:G70,4,FALSE)</f>
        <v>МОС</v>
      </c>
      <c r="E27" s="77"/>
      <c r="F27" s="44"/>
      <c r="G27" s="82" t="s">
        <v>158</v>
      </c>
      <c r="H27" s="50"/>
      <c r="I27" s="51"/>
      <c r="J27" s="100"/>
      <c r="K27" s="182"/>
      <c r="L27" s="183"/>
      <c r="M27" s="183"/>
      <c r="N27" s="184"/>
      <c r="O27" s="42"/>
      <c r="P27" s="94"/>
      <c r="Q27" s="93"/>
      <c r="R27" s="82" t="s">
        <v>160</v>
      </c>
      <c r="S27" s="59"/>
      <c r="T27" s="77"/>
      <c r="U27" s="165" t="str">
        <f>VLOOKUP(X27,'пр.взв.'!B7:G70,2,FALSE)</f>
        <v>САЛИКОВ Александр Фаридович</v>
      </c>
      <c r="V27" s="165" t="str">
        <f>VLOOKUP(X27,'пр.взв.'!B7:G70,3,FALSE)</f>
        <v>07.03.88, МСМК</v>
      </c>
      <c r="W27" s="165" t="str">
        <f>VLOOKUP(X27,'пр.взв.'!B7:G70,4,FALSE)</f>
        <v>ПФО</v>
      </c>
      <c r="X27" s="168">
        <v>12</v>
      </c>
      <c r="Y27" s="36"/>
    </row>
    <row r="28" spans="1:25" ht="12.75" customHeight="1">
      <c r="A28" s="190"/>
      <c r="B28" s="166"/>
      <c r="C28" s="166"/>
      <c r="D28" s="166"/>
      <c r="E28" s="43">
        <v>11</v>
      </c>
      <c r="F28" s="53"/>
      <c r="G28" s="44"/>
      <c r="H28" s="46"/>
      <c r="I28" s="51"/>
      <c r="J28" s="40"/>
      <c r="K28" s="61"/>
      <c r="L28" s="59"/>
      <c r="M28" s="42"/>
      <c r="N28" s="42"/>
      <c r="O28" s="55"/>
      <c r="P28" s="94"/>
      <c r="Q28" s="59"/>
      <c r="R28" s="96"/>
      <c r="S28" s="97"/>
      <c r="T28" s="43">
        <v>12</v>
      </c>
      <c r="U28" s="166"/>
      <c r="V28" s="166"/>
      <c r="W28" s="166"/>
      <c r="X28" s="169"/>
      <c r="Y28" s="36"/>
    </row>
    <row r="29" spans="1:25" ht="12.75" customHeight="1" thickBot="1">
      <c r="A29" s="190">
        <v>27</v>
      </c>
      <c r="B29" s="167" t="str">
        <f>VLOOKUP(A29,'пр.взв.'!B29:C92,2,FALSE)</f>
        <v>КУЛЕШ Павел Валентинович</v>
      </c>
      <c r="C29" s="167" t="str">
        <f>VLOOKUP(A29,'пр.взв.'!B7:G70,3,FALSE)</f>
        <v>21.12.85, МС</v>
      </c>
      <c r="D29" s="167" t="str">
        <f>VLOOKUP(A29,'пр.взв.'!B7:G70,4,FALSE)</f>
        <v>СФО</v>
      </c>
      <c r="E29" s="82" t="s">
        <v>158</v>
      </c>
      <c r="F29" s="44"/>
      <c r="G29" s="44"/>
      <c r="H29" s="47"/>
      <c r="I29" s="51"/>
      <c r="J29" s="23"/>
      <c r="K29" s="61"/>
      <c r="L29" s="59"/>
      <c r="M29" s="42"/>
      <c r="N29" s="42"/>
      <c r="O29" s="55"/>
      <c r="P29" s="94"/>
      <c r="Q29" s="59"/>
      <c r="R29" s="77"/>
      <c r="S29" s="77"/>
      <c r="T29" s="82"/>
      <c r="U29" s="177" t="e">
        <f>VLOOKUP(X29,'пр.взв.'!B7:G70,2,FALSE)</f>
        <v>#N/A</v>
      </c>
      <c r="V29" s="177" t="e">
        <f>VLOOKUP(X29,'пр.взв.'!B7:G70,3,FALSE)</f>
        <v>#N/A</v>
      </c>
      <c r="W29" s="177" t="e">
        <f>VLOOKUP(X29,'пр.взв.'!B7:G70,4,FALSE)</f>
        <v>#N/A</v>
      </c>
      <c r="X29" s="169">
        <v>28</v>
      </c>
      <c r="Y29" s="36"/>
    </row>
    <row r="30" spans="1:25" ht="12.75" customHeight="1" thickBot="1">
      <c r="A30" s="191"/>
      <c r="B30" s="166"/>
      <c r="C30" s="166"/>
      <c r="D30" s="166"/>
      <c r="E30" s="44"/>
      <c r="F30" s="44"/>
      <c r="G30" s="49"/>
      <c r="H30" s="40"/>
      <c r="I30" s="43">
        <v>11</v>
      </c>
      <c r="J30" s="101"/>
      <c r="K30" s="61"/>
      <c r="L30" s="59"/>
      <c r="M30" s="42"/>
      <c r="N30" s="42"/>
      <c r="O30" s="62"/>
      <c r="P30" s="43">
        <v>20</v>
      </c>
      <c r="Q30" s="59"/>
      <c r="R30" s="77"/>
      <c r="S30" s="77"/>
      <c r="T30" s="44"/>
      <c r="U30" s="178"/>
      <c r="V30" s="178"/>
      <c r="W30" s="178"/>
      <c r="X30" s="170"/>
      <c r="Y30" s="36"/>
    </row>
    <row r="31" spans="1:25" ht="12.75" customHeight="1" thickBot="1">
      <c r="A31" s="189">
        <v>7</v>
      </c>
      <c r="B31" s="165" t="str">
        <f>VLOOKUP(A31,'пр.взв.'!B7:C70,2,FALSE)</f>
        <v>ЛАЗУКОВ Евгений Александрович</v>
      </c>
      <c r="C31" s="165" t="str">
        <f>VLOOKUP(A31,'пр.взв.'!B7:G70,3,FALSE)</f>
        <v>04.07.88, МС</v>
      </c>
      <c r="D31" s="165" t="str">
        <f>VLOOKUP(A31,'пр.взв.'!B7:G70,4,FALSE)</f>
        <v>ПФО</v>
      </c>
      <c r="E31" s="77"/>
      <c r="F31" s="77"/>
      <c r="G31" s="44"/>
      <c r="H31" s="23"/>
      <c r="I31" s="82" t="s">
        <v>160</v>
      </c>
      <c r="J31" s="40"/>
      <c r="K31" s="59"/>
      <c r="L31" s="59"/>
      <c r="M31" s="42"/>
      <c r="N31" s="42"/>
      <c r="O31" s="42"/>
      <c r="P31" s="82" t="s">
        <v>160</v>
      </c>
      <c r="Q31" s="59"/>
      <c r="R31" s="77"/>
      <c r="S31" s="77"/>
      <c r="T31" s="77"/>
      <c r="U31" s="165" t="str">
        <f>VLOOKUP(X31,'пр.взв.'!B7:G70,2,FALSE)</f>
        <v>ДУЛМАЕВ Виктор Вячеславович</v>
      </c>
      <c r="V31" s="165" t="str">
        <f>VLOOKUP(X31,'пр.взв.'!B7:G70,3,FALSE)</f>
        <v>27.01.86, МС</v>
      </c>
      <c r="W31" s="165" t="str">
        <f>VLOOKUP(X31,'пр.взв.'!B7:G70,4,FALSE)</f>
        <v>СФО</v>
      </c>
      <c r="X31" s="168">
        <v>8</v>
      </c>
      <c r="Y31" s="36"/>
    </row>
    <row r="32" spans="1:25" ht="12.75" customHeight="1">
      <c r="A32" s="190"/>
      <c r="B32" s="166"/>
      <c r="C32" s="166"/>
      <c r="D32" s="166"/>
      <c r="E32" s="43">
        <v>23</v>
      </c>
      <c r="F32" s="44"/>
      <c r="G32" s="44"/>
      <c r="H32" s="91"/>
      <c r="I32" s="86"/>
      <c r="J32" s="188" t="s">
        <v>3</v>
      </c>
      <c r="K32" s="77"/>
      <c r="L32" s="77"/>
      <c r="M32" s="77"/>
      <c r="N32" s="77"/>
      <c r="O32" s="77"/>
      <c r="P32" s="59"/>
      <c r="Q32" s="61"/>
      <c r="R32" s="77"/>
      <c r="S32" s="77"/>
      <c r="T32" s="43">
        <v>8</v>
      </c>
      <c r="U32" s="166"/>
      <c r="V32" s="166"/>
      <c r="W32" s="166"/>
      <c r="X32" s="169"/>
      <c r="Y32" s="36"/>
    </row>
    <row r="33" spans="1:25" ht="12.75" customHeight="1" thickBot="1">
      <c r="A33" s="190">
        <v>23</v>
      </c>
      <c r="B33" s="167" t="str">
        <f>VLOOKUP(A33,'пр.взв.'!B33:C96,2,FALSE)</f>
        <v>СИЛАГАДЗЕ Роман Лериевич</v>
      </c>
      <c r="C33" s="167" t="str">
        <f>VLOOKUP(A33,'пр.взв.'!B7:G70,3,FALSE)</f>
        <v>12.11.91, КМС</v>
      </c>
      <c r="D33" s="167" t="str">
        <f>VLOOKUP(A33,'пр.взв.'!B7:G70,4,FALSE)</f>
        <v>ЦФО</v>
      </c>
      <c r="E33" s="82" t="s">
        <v>158</v>
      </c>
      <c r="F33" s="48"/>
      <c r="G33" s="44"/>
      <c r="H33" s="58"/>
      <c r="I33" s="59"/>
      <c r="J33" s="188"/>
      <c r="K33" s="63"/>
      <c r="L33" s="102"/>
      <c r="M33" s="102"/>
      <c r="N33" s="102"/>
      <c r="O33" s="102"/>
      <c r="P33" s="77"/>
      <c r="Q33" s="61"/>
      <c r="R33" s="92"/>
      <c r="S33" s="93"/>
      <c r="T33" s="82" t="s">
        <v>158</v>
      </c>
      <c r="U33" s="167" t="str">
        <f>VLOOKUP(X33,'пр.взв.'!B7:G70,2,FALSE)</f>
        <v>ВАХИТОВ Альгиз Накипович</v>
      </c>
      <c r="V33" s="167" t="str">
        <f>VLOOKUP(X33,'пр.взв.'!B7:G70,3,FALSE)</f>
        <v>17.02.89, КМС</v>
      </c>
      <c r="W33" s="167" t="str">
        <f>VLOOKUP(X33,'пр.взв.'!B7:G70,4,FALSE)</f>
        <v>ПФО</v>
      </c>
      <c r="X33" s="169">
        <v>24</v>
      </c>
      <c r="Y33" s="36"/>
    </row>
    <row r="34" spans="1:25" ht="12.75" customHeight="1" thickBot="1">
      <c r="A34" s="191"/>
      <c r="B34" s="166"/>
      <c r="C34" s="166"/>
      <c r="D34" s="166"/>
      <c r="E34" s="44"/>
      <c r="F34" s="49"/>
      <c r="G34" s="43">
        <v>23</v>
      </c>
      <c r="H34" s="41"/>
      <c r="I34" s="59"/>
      <c r="J34" s="59"/>
      <c r="K34" s="84"/>
      <c r="L34" s="40">
        <v>6</v>
      </c>
      <c r="M34" s="59"/>
      <c r="N34" s="59"/>
      <c r="O34" s="22"/>
      <c r="P34" s="77"/>
      <c r="Q34" s="62"/>
      <c r="R34" s="43">
        <v>8</v>
      </c>
      <c r="S34" s="59"/>
      <c r="T34" s="44"/>
      <c r="U34" s="166"/>
      <c r="V34" s="166"/>
      <c r="W34" s="166"/>
      <c r="X34" s="170"/>
      <c r="Y34" s="36"/>
    </row>
    <row r="35" spans="1:25" ht="12.75" customHeight="1" thickBot="1">
      <c r="A35" s="189">
        <v>15</v>
      </c>
      <c r="B35" s="165" t="str">
        <f>VLOOKUP(A35,'пр.взв.'!B35:C98,2,FALSE)</f>
        <v>ЖАМСАРАНЖАПОВ Баир Андреевич</v>
      </c>
      <c r="C35" s="165" t="str">
        <f>VLOOKUP(A35,'пр.взв.'!B7:G70,3,FALSE)</f>
        <v>31.12.1989, КМС</v>
      </c>
      <c r="D35" s="165" t="str">
        <f>VLOOKUP(A35,'пр.взв.'!B7:G70,4,FALSE)</f>
        <v>СФО</v>
      </c>
      <c r="E35" s="77"/>
      <c r="F35" s="44"/>
      <c r="G35" s="82" t="s">
        <v>158</v>
      </c>
      <c r="H35" s="47"/>
      <c r="I35" s="59"/>
      <c r="J35" s="59"/>
      <c r="K35" s="41"/>
      <c r="L35" s="84"/>
      <c r="M35" s="40">
        <v>2</v>
      </c>
      <c r="N35" s="40"/>
      <c r="O35" s="23"/>
      <c r="P35" s="77"/>
      <c r="Q35" s="42"/>
      <c r="R35" s="82" t="s">
        <v>160</v>
      </c>
      <c r="S35" s="59"/>
      <c r="T35" s="77"/>
      <c r="U35" s="165" t="str">
        <f>VLOOKUP(X35,'пр.взв.'!B7:G70,2,FALSE)</f>
        <v>КУДЮШЕВ Руслан Андреевич</v>
      </c>
      <c r="V35" s="165" t="str">
        <f>VLOOKUP(X35,'пр.взв.'!B7:G70,3,FALSE)</f>
        <v>19.05.94, КМС</v>
      </c>
      <c r="W35" s="165" t="str">
        <f>VLOOKUP(X35,'пр.взв.'!B7:G70,4,FALSE)</f>
        <v>СФО</v>
      </c>
      <c r="X35" s="168">
        <v>16</v>
      </c>
      <c r="Y35" s="36"/>
    </row>
    <row r="36" spans="1:25" ht="12.75" customHeight="1">
      <c r="A36" s="190"/>
      <c r="B36" s="166"/>
      <c r="C36" s="166"/>
      <c r="D36" s="166"/>
      <c r="E36" s="43">
        <v>15</v>
      </c>
      <c r="F36" s="53"/>
      <c r="G36" s="44"/>
      <c r="H36" s="46"/>
      <c r="I36" s="59"/>
      <c r="J36" s="59"/>
      <c r="K36" s="47"/>
      <c r="L36" s="41">
        <v>2</v>
      </c>
      <c r="M36" s="84" t="s">
        <v>158</v>
      </c>
      <c r="N36" s="40"/>
      <c r="O36" s="42"/>
      <c r="P36" s="77"/>
      <c r="Q36" s="42"/>
      <c r="R36" s="96"/>
      <c r="S36" s="97"/>
      <c r="T36" s="43">
        <v>16</v>
      </c>
      <c r="U36" s="166"/>
      <c r="V36" s="166"/>
      <c r="W36" s="166"/>
      <c r="X36" s="169"/>
      <c r="Y36" s="36"/>
    </row>
    <row r="37" spans="1:25" ht="12.75" customHeight="1" thickBot="1">
      <c r="A37" s="190">
        <v>31</v>
      </c>
      <c r="B37" s="177" t="e">
        <f>VLOOKUP(A37,'пр.взв.'!B37:C100,2,FALSE)</f>
        <v>#N/A</v>
      </c>
      <c r="C37" s="177" t="e">
        <f>VLOOKUP(A37,'пр.взв.'!B7:G70,3,FALSE)</f>
        <v>#N/A</v>
      </c>
      <c r="D37" s="177" t="e">
        <f>VLOOKUP(A37,'пр.взв.'!B7:G70,4,FALSE)</f>
        <v>#N/A</v>
      </c>
      <c r="E37" s="82"/>
      <c r="F37" s="44"/>
      <c r="G37" s="44"/>
      <c r="H37" s="47"/>
      <c r="I37" s="59"/>
      <c r="J37" s="59"/>
      <c r="K37" s="40">
        <v>4</v>
      </c>
      <c r="L37" s="47"/>
      <c r="M37" s="91"/>
      <c r="N37" s="40">
        <v>8</v>
      </c>
      <c r="O37" s="42"/>
      <c r="P37" s="77"/>
      <c r="Q37" s="77"/>
      <c r="R37" s="77"/>
      <c r="S37" s="77"/>
      <c r="T37" s="82"/>
      <c r="U37" s="177" t="e">
        <f>VLOOKUP(X37,'пр.взв.'!B7:G70,2,FALSE)</f>
        <v>#N/A</v>
      </c>
      <c r="V37" s="177" t="e">
        <f>VLOOKUP(X37,'пр.взв.'!B7:G70,3,FALSE)</f>
        <v>#N/A</v>
      </c>
      <c r="W37" s="177" t="e">
        <f>VLOOKUP(X37,'пр.взв.'!B7:G70,4,FALSE)</f>
        <v>#N/A</v>
      </c>
      <c r="X37" s="169">
        <v>32</v>
      </c>
      <c r="Y37" s="36"/>
    </row>
    <row r="38" spans="1:25" ht="12.75" customHeight="1" thickBot="1">
      <c r="A38" s="191"/>
      <c r="B38" s="187"/>
      <c r="C38" s="187"/>
      <c r="D38" s="187"/>
      <c r="E38" s="44"/>
      <c r="F38" s="44"/>
      <c r="G38" s="44"/>
      <c r="H38" s="46"/>
      <c r="I38" s="59"/>
      <c r="J38" s="59"/>
      <c r="K38" s="84"/>
      <c r="L38" s="40">
        <v>4</v>
      </c>
      <c r="M38" s="94"/>
      <c r="N38" s="84" t="s">
        <v>159</v>
      </c>
      <c r="O38" s="59"/>
      <c r="P38" s="77"/>
      <c r="Q38" s="49"/>
      <c r="R38" s="77"/>
      <c r="S38" s="77"/>
      <c r="T38" s="44"/>
      <c r="U38" s="187"/>
      <c r="V38" s="187"/>
      <c r="W38" s="187"/>
      <c r="X38" s="170"/>
      <c r="Y38" s="36"/>
    </row>
    <row r="39" spans="1:25" ht="12.75" customHeight="1" thickBot="1">
      <c r="A39" s="64"/>
      <c r="B39" s="64"/>
      <c r="C39" s="64"/>
      <c r="D39" s="36"/>
      <c r="E39" s="44"/>
      <c r="F39" s="44"/>
      <c r="G39" s="44"/>
      <c r="H39" s="59"/>
      <c r="I39" s="40"/>
      <c r="J39" s="23"/>
      <c r="K39" s="41">
        <v>12</v>
      </c>
      <c r="L39" s="84" t="s">
        <v>159</v>
      </c>
      <c r="M39" s="41">
        <v>8</v>
      </c>
      <c r="N39" s="94"/>
      <c r="O39" s="52">
        <v>8</v>
      </c>
      <c r="P39" s="77">
        <f>O39</f>
        <v>8</v>
      </c>
      <c r="Q39" s="44"/>
      <c r="R39" s="59"/>
      <c r="S39" s="77"/>
      <c r="T39" s="77"/>
      <c r="U39" s="36"/>
      <c r="V39" s="36"/>
      <c r="W39" s="36"/>
      <c r="X39" s="36"/>
      <c r="Y39" s="36"/>
    </row>
    <row r="40" spans="1:25" ht="12.75" customHeight="1">
      <c r="A40" s="65" t="str">
        <f>HYPERLINK('[1]реквизиты'!$A$6)</f>
        <v>Гл. судья, судья МК</v>
      </c>
      <c r="B40" s="66"/>
      <c r="C40" s="67"/>
      <c r="D40" s="68"/>
      <c r="E40" s="77"/>
      <c r="F40" s="69" t="str">
        <f>'[1]реквизиты'!$G$7</f>
        <v>А.А.Лебедев</v>
      </c>
      <c r="G40" s="70"/>
      <c r="H40" s="77"/>
      <c r="I40" s="77"/>
      <c r="J40" s="23"/>
      <c r="K40" s="47"/>
      <c r="L40" s="41">
        <v>8</v>
      </c>
      <c r="M40" s="85" t="s">
        <v>160</v>
      </c>
      <c r="N40" s="54"/>
      <c r="O40" s="85" t="s">
        <v>158</v>
      </c>
      <c r="P40" s="59"/>
      <c r="Q40" s="171" t="str">
        <f>VLOOKUP(P39,'пр.взв.'!B7:E70,2,FALSE)</f>
        <v>ДУЛМАЕВ Виктор Вячеславович</v>
      </c>
      <c r="R40" s="172"/>
      <c r="S40" s="172"/>
      <c r="T40" s="173"/>
      <c r="U40" s="36"/>
      <c r="V40" s="36"/>
      <c r="W40" s="36"/>
      <c r="X40" s="36"/>
      <c r="Y40" s="36"/>
    </row>
    <row r="41" spans="1:25" ht="12.75" customHeight="1" thickBot="1">
      <c r="A41" s="70"/>
      <c r="B41" s="70"/>
      <c r="C41" s="71"/>
      <c r="D41" s="72"/>
      <c r="E41" s="93"/>
      <c r="F41" s="79" t="str">
        <f>'[1]реквизиты'!$G$8</f>
        <v>/г.Москва/</v>
      </c>
      <c r="G41" s="70"/>
      <c r="H41" s="77"/>
      <c r="I41" s="77"/>
      <c r="J41" s="70"/>
      <c r="K41" s="40"/>
      <c r="L41" s="47"/>
      <c r="M41" s="40"/>
      <c r="N41" s="41">
        <v>21</v>
      </c>
      <c r="O41" s="59"/>
      <c r="P41" s="59"/>
      <c r="Q41" s="174"/>
      <c r="R41" s="175"/>
      <c r="S41" s="175"/>
      <c r="T41" s="176"/>
      <c r="U41" s="36"/>
      <c r="V41" s="36"/>
      <c r="W41" s="36"/>
      <c r="X41" s="36"/>
      <c r="Y41" s="36"/>
    </row>
    <row r="42" spans="1:43" ht="12.75" customHeight="1">
      <c r="A42" s="65" t="str">
        <f>HYPERLINK('[1]реквизиты'!$A$8)</f>
        <v>Гл. секретарь, судья ВК</v>
      </c>
      <c r="B42" s="70"/>
      <c r="C42" s="73"/>
      <c r="D42" s="74"/>
      <c r="E42" s="97"/>
      <c r="F42" s="80" t="str">
        <f>'[1]реквизиты'!$G$9</f>
        <v>С.Н.Мордовин</v>
      </c>
      <c r="G42" s="70"/>
      <c r="H42" s="77"/>
      <c r="I42" s="77"/>
      <c r="J42" s="70"/>
      <c r="K42" s="59"/>
      <c r="L42" s="40"/>
      <c r="M42" s="40"/>
      <c r="N42" s="40"/>
      <c r="O42" s="42"/>
      <c r="P42" s="59"/>
      <c r="Q42" s="49"/>
      <c r="R42" s="49" t="s">
        <v>21</v>
      </c>
      <c r="S42" s="77"/>
      <c r="T42" s="77"/>
      <c r="U42" s="36"/>
      <c r="V42" s="36"/>
      <c r="W42" s="36"/>
      <c r="X42" s="36"/>
      <c r="Y42" s="36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70"/>
      <c r="B43" s="70"/>
      <c r="C43" s="70"/>
      <c r="D43" s="75"/>
      <c r="E43" s="77"/>
      <c r="F43" s="79" t="str">
        <f>'[1]реквизиты'!$G$10</f>
        <v>/г.Горно-Алтайск/</v>
      </c>
      <c r="G43" s="70"/>
      <c r="H43" s="77"/>
      <c r="I43" s="77"/>
      <c r="J43" s="77"/>
      <c r="K43" s="59"/>
      <c r="L43" s="59"/>
      <c r="M43" s="59"/>
      <c r="N43" s="59"/>
      <c r="O43" s="59"/>
      <c r="P43" s="59"/>
      <c r="Q43" s="77"/>
      <c r="R43" s="77"/>
      <c r="S43" s="77"/>
      <c r="T43" s="77"/>
      <c r="U43" s="36"/>
      <c r="V43" s="36"/>
      <c r="W43" s="36"/>
      <c r="X43" s="36"/>
      <c r="Y43" s="36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76">
        <f>HYPERLINK('[1]реквизиты'!$A$20)</f>
      </c>
      <c r="B44" s="77"/>
      <c r="C44" s="59"/>
      <c r="D44" s="59"/>
      <c r="E44" s="59"/>
      <c r="F44" s="103"/>
      <c r="G44" s="104">
        <f>HYPERLINK('[1]реквизиты'!$G$21)</f>
      </c>
      <c r="H44" s="105"/>
      <c r="I44" s="77"/>
      <c r="J44" s="59"/>
      <c r="K44" s="59"/>
      <c r="L44" s="59"/>
      <c r="M44" s="59"/>
      <c r="N44" s="59"/>
      <c r="O44" s="59"/>
      <c r="P44" s="78">
        <f>HYPERLINK('[1]реквизиты'!$A$22)</f>
      </c>
      <c r="Q44" s="59"/>
      <c r="R44" s="59"/>
      <c r="S44" s="59"/>
      <c r="T44" s="59"/>
      <c r="U44" s="21"/>
      <c r="V44" s="78">
        <f>HYPERLINK('[1]реквизиты'!$G$22)</f>
      </c>
      <c r="W44" s="21"/>
      <c r="X44" s="21"/>
      <c r="Y44" s="2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3:43" ht="12.75" customHeight="1">
      <c r="C45" s="2"/>
      <c r="D45" s="2"/>
      <c r="E45" s="13"/>
      <c r="I45" s="13"/>
      <c r="J45" s="13"/>
      <c r="K45" s="13"/>
      <c r="L45" s="13"/>
      <c r="M45" s="13"/>
      <c r="N45" s="13"/>
      <c r="O45" s="13"/>
      <c r="P45" s="2"/>
      <c r="Q45" s="2"/>
      <c r="R45" s="2"/>
      <c r="S45" s="2"/>
      <c r="T45" s="2"/>
      <c r="U45" s="2"/>
      <c r="V45" s="14">
        <f>HYPERLINK('[1]реквизиты'!$G$23)</f>
      </c>
      <c r="W45" s="2"/>
      <c r="X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3:43" ht="12.75" customHeight="1">
      <c r="C46" s="2"/>
      <c r="D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/>
      <c r="U46" s="2"/>
      <c r="V46" s="2"/>
      <c r="W46" s="2"/>
      <c r="X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/>
      <c r="U47" s="2"/>
      <c r="V47" s="2"/>
      <c r="W47" s="2"/>
      <c r="X47" s="2"/>
    </row>
    <row r="48" spans="3:24" ht="12.75">
      <c r="C48" s="2"/>
      <c r="D48" s="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"/>
      <c r="U48" s="2"/>
      <c r="V48" s="2"/>
      <c r="W48" s="2"/>
      <c r="X48" s="2"/>
    </row>
    <row r="49" spans="3:24" ht="12.75">
      <c r="C49" s="2"/>
      <c r="D49" s="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/>
      <c r="U49" s="2"/>
      <c r="V49" s="2"/>
      <c r="W49" s="2"/>
      <c r="X49" s="2"/>
    </row>
    <row r="50" spans="3:24" ht="12.75">
      <c r="C50" s="2"/>
      <c r="D50" s="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"/>
      <c r="U50" s="2"/>
      <c r="V50" s="2"/>
      <c r="W50" s="2"/>
      <c r="X50" s="2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9" sqref="A1:I39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19" t="str">
        <f>HYPERLINK('[1]реквизиты'!$A$2)</f>
        <v>Чемпионат России по БОЕВОМУ САМБО </v>
      </c>
      <c r="B1" s="219"/>
      <c r="C1" s="219"/>
      <c r="D1" s="219"/>
      <c r="E1" s="219"/>
      <c r="F1" s="219"/>
      <c r="G1" s="219"/>
      <c r="H1" s="219"/>
      <c r="I1" s="219"/>
    </row>
    <row r="2" spans="4:6" ht="15.75" hidden="1">
      <c r="D2" s="16"/>
      <c r="E2" s="228" t="str">
        <f>HYPERLINK('пр.взв.'!D4)</f>
        <v>в.к. 62 кг.</v>
      </c>
      <c r="F2" s="228"/>
    </row>
    <row r="3" ht="20.25" customHeight="1" hidden="1">
      <c r="C3" s="17" t="s">
        <v>27</v>
      </c>
    </row>
    <row r="4" ht="12.75" hidden="1">
      <c r="C4" s="18" t="s">
        <v>11</v>
      </c>
    </row>
    <row r="5" spans="1:9" ht="12.75" hidden="1">
      <c r="A5" s="224" t="s">
        <v>12</v>
      </c>
      <c r="B5" s="138" t="s">
        <v>5</v>
      </c>
      <c r="C5" s="131" t="s">
        <v>6</v>
      </c>
      <c r="D5" s="138" t="s">
        <v>13</v>
      </c>
      <c r="E5" s="220" t="s">
        <v>14</v>
      </c>
      <c r="F5" s="221"/>
      <c r="G5" s="138" t="s">
        <v>15</v>
      </c>
      <c r="H5" s="138" t="s">
        <v>16</v>
      </c>
      <c r="I5" s="138" t="s">
        <v>17</v>
      </c>
    </row>
    <row r="6" spans="1:9" ht="12.75" hidden="1">
      <c r="A6" s="225"/>
      <c r="B6" s="130"/>
      <c r="C6" s="130"/>
      <c r="D6" s="130"/>
      <c r="E6" s="222"/>
      <c r="F6" s="223"/>
      <c r="G6" s="130"/>
      <c r="H6" s="130"/>
      <c r="I6" s="130"/>
    </row>
    <row r="7" spans="1:9" ht="12.75" hidden="1">
      <c r="A7" s="229"/>
      <c r="B7" s="215">
        <f>'пр.хода'!N9</f>
        <v>13</v>
      </c>
      <c r="C7" s="230" t="str">
        <f>VLOOKUP(B7,'пр.взв.'!B7:H70,2,FALSE)</f>
        <v>РЕПЕТЮК Павел Олегович</v>
      </c>
      <c r="D7" s="230" t="str">
        <f>VLOOKUP(B7,'пр.взв.'!B7:H70,3,FALSE)</f>
        <v>17.09.91, МС</v>
      </c>
      <c r="E7" s="232" t="str">
        <f>VLOOKUP(B7,'пр.взв.'!B7:H185,4,FALSE)</f>
        <v>С-П</v>
      </c>
      <c r="F7" s="230" t="str">
        <f>VLOOKUP(B7,'пр.взв.'!B7:H70,5,FALSE)</f>
        <v>С-Петербург, ПР</v>
      </c>
      <c r="G7" s="226"/>
      <c r="H7" s="143"/>
      <c r="I7" s="138"/>
    </row>
    <row r="8" spans="1:9" ht="12.75" hidden="1">
      <c r="A8" s="229"/>
      <c r="B8" s="138"/>
      <c r="C8" s="231"/>
      <c r="D8" s="231"/>
      <c r="E8" s="233"/>
      <c r="F8" s="234"/>
      <c r="G8" s="226"/>
      <c r="H8" s="143"/>
      <c r="I8" s="138"/>
    </row>
    <row r="9" spans="1:9" ht="12.75" hidden="1">
      <c r="A9" s="227"/>
      <c r="B9" s="215">
        <f>'пр.хода'!N13</f>
        <v>20</v>
      </c>
      <c r="C9" s="230" t="str">
        <f>VLOOKUP(B9,'пр.взв.'!B1:H72,2,FALSE)</f>
        <v>НУРБАГАНДОВ Саид Магамедрасулович</v>
      </c>
      <c r="D9" s="230" t="str">
        <f>VLOOKUP(B9,'пр.взв.'!B1:H72,3,FALSE)</f>
        <v>27.10.91, КМС</v>
      </c>
      <c r="E9" s="232" t="str">
        <f>VLOOKUP(B9,'пр.взв.'!B1:H187,4,FALSE)</f>
        <v>СКФО</v>
      </c>
      <c r="F9" s="230" t="str">
        <f>VLOOKUP(B9,'пр.взв.'!B1:H72,5,FALSE)</f>
        <v>Ставропольский, Ставрополь, Д</v>
      </c>
      <c r="G9" s="226"/>
      <c r="H9" s="138"/>
      <c r="I9" s="138"/>
    </row>
    <row r="10" spans="1:9" ht="12.75" hidden="1">
      <c r="A10" s="227"/>
      <c r="B10" s="138"/>
      <c r="C10" s="231"/>
      <c r="D10" s="231"/>
      <c r="E10" s="235"/>
      <c r="F10" s="231"/>
      <c r="G10" s="226"/>
      <c r="H10" s="138"/>
      <c r="I10" s="138"/>
    </row>
    <row r="11" spans="1:2" ht="34.5" customHeight="1" hidden="1">
      <c r="A11" s="11" t="s">
        <v>18</v>
      </c>
      <c r="B11" s="11"/>
    </row>
    <row r="12" spans="2:9" ht="19.5" customHeight="1" hidden="1">
      <c r="B12" s="11" t="s">
        <v>0</v>
      </c>
      <c r="C12" s="19"/>
      <c r="D12" s="19"/>
      <c r="E12" s="19"/>
      <c r="F12" s="19"/>
      <c r="G12" s="19"/>
      <c r="H12" s="19"/>
      <c r="I12" s="19"/>
    </row>
    <row r="13" spans="2:9" ht="19.5" customHeight="1" hidden="1">
      <c r="B13" s="11" t="s">
        <v>1</v>
      </c>
      <c r="C13" s="19"/>
      <c r="D13" s="19"/>
      <c r="E13" s="19"/>
      <c r="F13" s="19"/>
      <c r="G13" s="19"/>
      <c r="H13" s="19"/>
      <c r="I13" s="19"/>
    </row>
    <row r="14" ht="19.5" customHeight="1" hidden="1"/>
    <row r="15" ht="12.75" hidden="1">
      <c r="C15" s="3" t="str">
        <f>C3</f>
        <v>за 3-е место</v>
      </c>
    </row>
    <row r="16" spans="3:5" ht="15.75" hidden="1">
      <c r="C16" s="18" t="s">
        <v>19</v>
      </c>
      <c r="E16" s="29" t="str">
        <f>E2</f>
        <v>в.к. 62 кг.</v>
      </c>
    </row>
    <row r="17" spans="1:9" ht="12.75" customHeight="1" hidden="1">
      <c r="A17" s="224" t="s">
        <v>12</v>
      </c>
      <c r="B17" s="138" t="s">
        <v>5</v>
      </c>
      <c r="C17" s="131" t="s">
        <v>6</v>
      </c>
      <c r="D17" s="138" t="s">
        <v>13</v>
      </c>
      <c r="E17" s="220" t="s">
        <v>14</v>
      </c>
      <c r="F17" s="221"/>
      <c r="G17" s="138" t="s">
        <v>15</v>
      </c>
      <c r="H17" s="138" t="s">
        <v>16</v>
      </c>
      <c r="I17" s="138" t="s">
        <v>17</v>
      </c>
    </row>
    <row r="18" spans="1:9" ht="12.75" hidden="1">
      <c r="A18" s="225"/>
      <c r="B18" s="130"/>
      <c r="C18" s="130"/>
      <c r="D18" s="130"/>
      <c r="E18" s="236"/>
      <c r="F18" s="237"/>
      <c r="G18" s="130"/>
      <c r="H18" s="130"/>
      <c r="I18" s="130"/>
    </row>
    <row r="19" spans="1:9" ht="12.75" hidden="1">
      <c r="A19" s="229"/>
      <c r="B19" s="215">
        <f>'пр.хода'!N37</f>
        <v>8</v>
      </c>
      <c r="C19" s="230" t="str">
        <f>VLOOKUP(B19,'пр.взв.'!B1:H82,2,FALSE)</f>
        <v>ДУЛМАЕВ Виктор Вячеславович</v>
      </c>
      <c r="D19" s="230" t="str">
        <f>VLOOKUP(B19,'пр.взв.'!B1:H82,3,FALSE)</f>
        <v>27.01.86, МС</v>
      </c>
      <c r="E19" s="232" t="str">
        <f>VLOOKUP(B19,'пр.взв.'!B1:H197,4,FALSE)</f>
        <v>СФО</v>
      </c>
      <c r="F19" s="230" t="str">
        <f>VLOOKUP(B19,'пр.взв.'!B1:H82,5,FALSE)</f>
        <v>Р.Бурятия, Улан-Удэ, МО</v>
      </c>
      <c r="G19" s="226"/>
      <c r="H19" s="143"/>
      <c r="I19" s="138"/>
    </row>
    <row r="20" spans="1:9" ht="12.75" hidden="1">
      <c r="A20" s="229"/>
      <c r="B20" s="138"/>
      <c r="C20" s="231"/>
      <c r="D20" s="231"/>
      <c r="E20" s="233"/>
      <c r="F20" s="234"/>
      <c r="G20" s="226"/>
      <c r="H20" s="143"/>
      <c r="I20" s="138"/>
    </row>
    <row r="21" spans="1:9" ht="12.75" hidden="1">
      <c r="A21" s="227"/>
      <c r="B21" s="215">
        <f>'пр.хода'!N41</f>
        <v>21</v>
      </c>
      <c r="C21" s="230" t="str">
        <f>VLOOKUP(B21,'пр.взв.'!B2:H84,2,FALSE)</f>
        <v>ДЖАВАДОВ Имран Аяз Оглы</v>
      </c>
      <c r="D21" s="230" t="str">
        <f>VLOOKUP(B21,'пр.взв.'!B2:H84,3,FALSE)</f>
        <v>03.06.94, МСМК</v>
      </c>
      <c r="E21" s="232" t="str">
        <f>VLOOKUP(B21,'пр.взв.'!B1:H199,4,FALSE)</f>
        <v>ПФО</v>
      </c>
      <c r="F21" s="230" t="str">
        <f>VLOOKUP(B21,'пр.взв.'!B2:H84,5,FALSE)</f>
        <v>Нижегородская, Кстово, ВВ МВД</v>
      </c>
      <c r="G21" s="226"/>
      <c r="H21" s="138"/>
      <c r="I21" s="138"/>
    </row>
    <row r="22" spans="1:9" ht="12.75" hidden="1">
      <c r="A22" s="227"/>
      <c r="B22" s="138"/>
      <c r="C22" s="231"/>
      <c r="D22" s="231"/>
      <c r="E22" s="235"/>
      <c r="F22" s="231"/>
      <c r="G22" s="226"/>
      <c r="H22" s="138"/>
      <c r="I22" s="138"/>
    </row>
    <row r="23" spans="1:2" ht="32.25" customHeight="1" hidden="1">
      <c r="A23" s="11" t="s">
        <v>18</v>
      </c>
      <c r="B23" s="11"/>
    </row>
    <row r="24" spans="2:9" ht="19.5" customHeight="1" hidden="1">
      <c r="B24" s="11" t="s">
        <v>0</v>
      </c>
      <c r="C24" s="19"/>
      <c r="D24" s="19"/>
      <c r="E24" s="19"/>
      <c r="F24" s="19"/>
      <c r="G24" s="19"/>
      <c r="H24" s="19"/>
      <c r="I24" s="19"/>
    </row>
    <row r="25" spans="2:9" ht="19.5" customHeight="1" hidden="1">
      <c r="B25" s="11" t="s">
        <v>1</v>
      </c>
      <c r="C25" s="19"/>
      <c r="D25" s="19"/>
      <c r="E25" s="19"/>
      <c r="F25" s="19"/>
      <c r="G25" s="19"/>
      <c r="H25" s="19"/>
      <c r="I25" s="19"/>
    </row>
    <row r="26" ht="12.75" hidden="1"/>
    <row r="27" ht="12.75" hidden="1"/>
    <row r="29" spans="3:6" ht="15.75">
      <c r="C29" s="15" t="s">
        <v>20</v>
      </c>
      <c r="E29" s="228" t="str">
        <f>HYPERLINK('пр.взв.'!D4)</f>
        <v>в.к. 62 кг.</v>
      </c>
      <c r="F29" s="228"/>
    </row>
    <row r="30" spans="1:9" ht="12.75" customHeight="1">
      <c r="A30" s="224" t="s">
        <v>12</v>
      </c>
      <c r="B30" s="138" t="s">
        <v>5</v>
      </c>
      <c r="C30" s="131" t="s">
        <v>6</v>
      </c>
      <c r="D30" s="138" t="s">
        <v>13</v>
      </c>
      <c r="E30" s="220" t="s">
        <v>14</v>
      </c>
      <c r="F30" s="221"/>
      <c r="G30" s="138" t="s">
        <v>15</v>
      </c>
      <c r="H30" s="138" t="s">
        <v>16</v>
      </c>
      <c r="I30" s="138" t="s">
        <v>17</v>
      </c>
    </row>
    <row r="31" spans="1:9" ht="12.75" customHeight="1">
      <c r="A31" s="225"/>
      <c r="B31" s="130"/>
      <c r="C31" s="130"/>
      <c r="D31" s="130"/>
      <c r="E31" s="236"/>
      <c r="F31" s="237"/>
      <c r="G31" s="130"/>
      <c r="H31" s="130"/>
      <c r="I31" s="130"/>
    </row>
    <row r="32" spans="1:9" ht="12.75">
      <c r="A32" s="229"/>
      <c r="B32" s="238">
        <f>'пр.хода'!K22</f>
        <v>11</v>
      </c>
      <c r="C32" s="230" t="str">
        <f>VLOOKUP(B32,'пр.взв.'!B2:H95,2,FALSE)</f>
        <v>ЛАБАЗАНОВ Узаир Шарапудинович</v>
      </c>
      <c r="D32" s="230" t="str">
        <f>VLOOKUP(B32,'пр.взв.'!B2:H95,3,FALSE)</f>
        <v>17.09.90, МС</v>
      </c>
      <c r="E32" s="232" t="str">
        <f>VLOOKUP(B32,'пр.взв.'!B2:H210,4,FALSE)</f>
        <v>МОС</v>
      </c>
      <c r="F32" s="230" t="str">
        <f>VLOOKUP(B32,'пр.взв.'!B2:H95,5,FALSE)</f>
        <v>Москва, ПР</v>
      </c>
      <c r="G32" s="226"/>
      <c r="H32" s="143"/>
      <c r="I32" s="138"/>
    </row>
    <row r="33" spans="1:9" ht="12.75">
      <c r="A33" s="229"/>
      <c r="B33" s="138"/>
      <c r="C33" s="231"/>
      <c r="D33" s="231"/>
      <c r="E33" s="233"/>
      <c r="F33" s="234"/>
      <c r="G33" s="226"/>
      <c r="H33" s="143"/>
      <c r="I33" s="138"/>
    </row>
    <row r="34" spans="1:9" ht="12.75">
      <c r="A34" s="227"/>
      <c r="B34" s="238">
        <f>'пр.хода'!N22</f>
        <v>14</v>
      </c>
      <c r="C34" s="230" t="str">
        <f>VLOOKUP(B34,'пр.взв.'!B3:H97,2,FALSE)</f>
        <v>ТАЛДИЕВ Рустам Амерханович</v>
      </c>
      <c r="D34" s="230" t="str">
        <f>VLOOKUP(B34,'пр.взв.'!B3:H97,3,FALSE)</f>
        <v>01.01.93, МС</v>
      </c>
      <c r="E34" s="232" t="str">
        <f>VLOOKUP(B34,'пр.взв.'!B3:H212,4,FALSE)</f>
        <v>С-П</v>
      </c>
      <c r="F34" s="230" t="str">
        <f>VLOOKUP(B34,'пр.взв.'!B4:H97,5,FALSE)</f>
        <v>С-Петербург, ПР</v>
      </c>
      <c r="G34" s="226"/>
      <c r="H34" s="138"/>
      <c r="I34" s="138"/>
    </row>
    <row r="35" spans="1:9" ht="12.75">
      <c r="A35" s="227"/>
      <c r="B35" s="138"/>
      <c r="C35" s="231"/>
      <c r="D35" s="231"/>
      <c r="E35" s="235"/>
      <c r="F35" s="231"/>
      <c r="G35" s="226"/>
      <c r="H35" s="138"/>
      <c r="I35" s="138"/>
    </row>
    <row r="36" spans="1:2" ht="38.25" customHeight="1">
      <c r="A36" s="11" t="s">
        <v>18</v>
      </c>
      <c r="B36" s="11"/>
    </row>
    <row r="37" spans="2:9" ht="19.5" customHeight="1">
      <c r="B37" s="11" t="s">
        <v>0</v>
      </c>
      <c r="C37" s="19"/>
      <c r="D37" s="19"/>
      <c r="E37" s="19"/>
      <c r="F37" s="19"/>
      <c r="G37" s="19"/>
      <c r="H37" s="19"/>
      <c r="I37" s="19"/>
    </row>
    <row r="38" spans="2:9" ht="19.5" customHeight="1">
      <c r="B38" s="11" t="s">
        <v>1</v>
      </c>
      <c r="C38" s="19"/>
      <c r="D38" s="19"/>
      <c r="E38" s="19"/>
      <c r="F38" s="19"/>
      <c r="G38" s="19"/>
      <c r="H38" s="19"/>
      <c r="I38" s="19"/>
    </row>
    <row r="42" spans="1:7" ht="12.75">
      <c r="A42" s="6">
        <f>HYPERLINK('[1]реквизиты'!$A$20)</f>
      </c>
      <c r="B42" s="10"/>
      <c r="C42" s="10"/>
      <c r="D42" s="10"/>
      <c r="E42" s="2"/>
      <c r="F42" s="20">
        <f>HYPERLINK('[1]реквизиты'!$G$20)</f>
      </c>
      <c r="G42" s="8">
        <f>HYPERLINK('[1]реквизиты'!$G$21)</f>
      </c>
    </row>
    <row r="43" spans="1:7" ht="12.75">
      <c r="A43" s="10"/>
      <c r="B43" s="10"/>
      <c r="C43" s="10"/>
      <c r="D43" s="10"/>
      <c r="E43" s="2"/>
      <c r="F43" s="28"/>
      <c r="G43" s="2"/>
    </row>
    <row r="44" spans="1:7" ht="12.75">
      <c r="A44" s="7">
        <f>HYPERLINK('[1]реквизиты'!$A$22)</f>
      </c>
      <c r="C44" s="10"/>
      <c r="D44" s="10"/>
      <c r="E44" s="7"/>
      <c r="F44" s="20">
        <f>HYPERLINK('[1]реквизиты'!$G$22)</f>
      </c>
      <c r="G44" s="9">
        <f>HYPERLINK('[1]реквизиты'!$G$23)</f>
      </c>
    </row>
    <row r="45" spans="3:6" ht="12.75">
      <c r="C45" s="2"/>
      <c r="D45" s="2"/>
      <c r="E45" s="2"/>
      <c r="F45" s="2"/>
    </row>
  </sheetData>
  <sheetProtection/>
  <mergeCells count="81">
    <mergeCell ref="F32:F33"/>
    <mergeCell ref="G34:G35"/>
    <mergeCell ref="H34:H35"/>
    <mergeCell ref="G32:G33"/>
    <mergeCell ref="H32:H33"/>
    <mergeCell ref="G30:G31"/>
    <mergeCell ref="H30:H31"/>
    <mergeCell ref="E30:F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G19:G20"/>
    <mergeCell ref="G17:G18"/>
    <mergeCell ref="H17:H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B32" sqref="B32:B3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42" t="s">
        <v>23</v>
      </c>
      <c r="B1" s="242"/>
      <c r="C1" s="242"/>
      <c r="D1" s="242"/>
      <c r="E1" s="242"/>
      <c r="F1" s="242"/>
      <c r="G1" s="242"/>
      <c r="H1" s="242"/>
    </row>
    <row r="2" spans="2:8" ht="22.5" customHeight="1" thickBot="1">
      <c r="B2" s="110" t="s">
        <v>25</v>
      </c>
      <c r="C2" s="110"/>
      <c r="D2" s="107" t="str">
        <f>HYPERLINK('[1]реквизиты'!$A$2)</f>
        <v>Чемпионат России по БОЕВОМУ САМБО </v>
      </c>
      <c r="E2" s="108"/>
      <c r="F2" s="108"/>
      <c r="G2" s="108"/>
      <c r="H2" s="109"/>
    </row>
    <row r="3" spans="2:8" ht="15" customHeight="1" thickBot="1">
      <c r="B3" s="239" t="str">
        <f>HYPERLINK('[1]реквизиты'!$A$3)</f>
        <v>17-20 февраля 2015г.                                                         г.Красноярск</v>
      </c>
      <c r="C3" s="239"/>
      <c r="D3" s="239"/>
      <c r="E3" s="239"/>
      <c r="F3" s="239"/>
      <c r="G3" s="239"/>
      <c r="H3" s="1" t="str">
        <f>HYPERLINK('пр.взв.'!D4)</f>
        <v>в.к. 62 кг.</v>
      </c>
    </row>
    <row r="4" spans="1:8" ht="12.75" customHeight="1">
      <c r="A4" s="266" t="s">
        <v>33</v>
      </c>
      <c r="B4" s="268" t="s">
        <v>5</v>
      </c>
      <c r="C4" s="270" t="s">
        <v>6</v>
      </c>
      <c r="D4" s="212" t="s">
        <v>7</v>
      </c>
      <c r="E4" s="211" t="s">
        <v>8</v>
      </c>
      <c r="F4" s="212"/>
      <c r="G4" s="217" t="s">
        <v>10</v>
      </c>
      <c r="H4" s="244" t="s">
        <v>9</v>
      </c>
    </row>
    <row r="5" spans="1:8" ht="12.75" customHeight="1" thickBot="1">
      <c r="A5" s="267"/>
      <c r="B5" s="269"/>
      <c r="C5" s="271"/>
      <c r="D5" s="214"/>
      <c r="E5" s="213"/>
      <c r="F5" s="214"/>
      <c r="G5" s="216"/>
      <c r="H5" s="218"/>
    </row>
    <row r="6" spans="1:8" ht="12.75" customHeight="1">
      <c r="A6" s="272">
        <v>1</v>
      </c>
      <c r="B6" s="274">
        <f>'пр.хода'!K17</f>
        <v>14</v>
      </c>
      <c r="C6" s="279" t="str">
        <f>VLOOKUP(B6,'пр.взв.'!B4:H133,2,FALSE)</f>
        <v>ТАЛДИЕВ Рустам Амерханович</v>
      </c>
      <c r="D6" s="280" t="str">
        <f>VLOOKUP(B6,'пр.взв.'!B7:H70,3,FALSE)</f>
        <v>01.01.93, МС</v>
      </c>
      <c r="E6" s="275" t="str">
        <f>VLOOKUP(B6,'пр.взв.'!B7:H70,4,FALSE)</f>
        <v>С-П</v>
      </c>
      <c r="F6" s="278" t="str">
        <f>VLOOKUP(B6,'пр.взв.'!B7:H70,5,FALSE)</f>
        <v>С-Петербург, ПР</v>
      </c>
      <c r="G6" s="276" t="str">
        <f>VLOOKUP(B6,'пр.взв.'!B7:H70,6,FALSE)</f>
        <v>2912078</v>
      </c>
      <c r="H6" s="245" t="str">
        <f>VLOOKUP(B6,'пр.взв.'!B7:H70,7,FALSE)</f>
        <v>Коршунов А.И., Зверев С.А.</v>
      </c>
    </row>
    <row r="7" spans="1:8" ht="12.75" customHeight="1">
      <c r="A7" s="273"/>
      <c r="B7" s="261"/>
      <c r="C7" s="253"/>
      <c r="D7" s="281"/>
      <c r="E7" s="233"/>
      <c r="F7" s="140"/>
      <c r="G7" s="277"/>
      <c r="H7" s="246"/>
    </row>
    <row r="8" spans="1:8" ht="12.75" customHeight="1">
      <c r="A8" s="273">
        <v>2</v>
      </c>
      <c r="B8" s="261">
        <f>'пр.хода'!K25</f>
        <v>11</v>
      </c>
      <c r="C8" s="264" t="str">
        <f>VLOOKUP(B8,'пр.взв.'!B1:H135,2,FALSE)</f>
        <v>ЛАБАЗАНОВ Узаир Шарапудинович</v>
      </c>
      <c r="D8" s="250" t="str">
        <f>VLOOKUP(B8,'пр.взв.'!B9:H72,3,FALSE)</f>
        <v>17.09.90, МС</v>
      </c>
      <c r="E8" s="247" t="str">
        <f>VLOOKUP(B8,'пр.взв.'!B9:H72,4,FALSE)</f>
        <v>МОС</v>
      </c>
      <c r="F8" s="140" t="str">
        <f>VLOOKUP(B8,'пр.взв.'!B9:H72,5,FALSE)</f>
        <v>Москва, ПР</v>
      </c>
      <c r="G8" s="265">
        <f>VLOOKUP(B8,'пр.взв.'!B9:H72,6,FALSE)</f>
        <v>0</v>
      </c>
      <c r="H8" s="240" t="str">
        <f>VLOOKUP(B8,'пр.взв.'!B9:H72,7,FALSE)</f>
        <v>Ганчук Ю.Е., Бахчев В.К.</v>
      </c>
    </row>
    <row r="9" spans="1:8" ht="12.75" customHeight="1">
      <c r="A9" s="273"/>
      <c r="B9" s="261"/>
      <c r="C9" s="254"/>
      <c r="D9" s="250"/>
      <c r="E9" s="247"/>
      <c r="F9" s="140"/>
      <c r="G9" s="265"/>
      <c r="H9" s="240"/>
    </row>
    <row r="10" spans="1:8" ht="12.75" customHeight="1">
      <c r="A10" s="273">
        <v>3</v>
      </c>
      <c r="B10" s="261">
        <f>'пр.хода'!O6</f>
        <v>13</v>
      </c>
      <c r="C10" s="264" t="str">
        <f>VLOOKUP(B10,'пр.взв.'!B1:H137,2,FALSE)</f>
        <v>РЕПЕТЮК Павел Олегович</v>
      </c>
      <c r="D10" s="250" t="str">
        <f>VLOOKUP(B10,'пр.взв.'!B1:H74,3,FALSE)</f>
        <v>17.09.91, МС</v>
      </c>
      <c r="E10" s="247" t="str">
        <f>VLOOKUP(B10,'пр.взв.'!B1:H74,4,FALSE)</f>
        <v>С-П</v>
      </c>
      <c r="F10" s="140" t="str">
        <f>VLOOKUP(B10,'пр.взв.'!B1:H74,5,FALSE)</f>
        <v>С-Петербург, ПР</v>
      </c>
      <c r="G10" s="265">
        <f>VLOOKUP(B10,'пр.взв.'!B1:H74,6,FALSE)</f>
        <v>0</v>
      </c>
      <c r="H10" s="240" t="str">
        <f>VLOOKUP(B10,'пр.взв.'!B1:H74,7,FALSE)</f>
        <v>Коршунов А.И.</v>
      </c>
    </row>
    <row r="11" spans="1:8" ht="12.75" customHeight="1">
      <c r="A11" s="273"/>
      <c r="B11" s="261"/>
      <c r="C11" s="254"/>
      <c r="D11" s="250"/>
      <c r="E11" s="247"/>
      <c r="F11" s="140"/>
      <c r="G11" s="265"/>
      <c r="H11" s="240"/>
    </row>
    <row r="12" spans="1:8" ht="12.75" customHeight="1">
      <c r="A12" s="273">
        <v>3</v>
      </c>
      <c r="B12" s="261">
        <f>'пр.хода'!P39</f>
        <v>8</v>
      </c>
      <c r="C12" s="253" t="str">
        <f>VLOOKUP(B12,'пр.взв.'!B1:H139,2,FALSE)</f>
        <v>ДУЛМАЕВ Виктор Вячеславович</v>
      </c>
      <c r="D12" s="250" t="str">
        <f>VLOOKUP(B12,'пр.взв.'!B1:H76,3,FALSE)</f>
        <v>27.01.86, МС</v>
      </c>
      <c r="E12" s="247" t="str">
        <f>VLOOKUP(B12,'пр.взв.'!B1:H76,4,FALSE)</f>
        <v>СФО</v>
      </c>
      <c r="F12" s="140" t="str">
        <f>VLOOKUP(B12,'пр.взв.'!B1:H76,5,FALSE)</f>
        <v>Р.Бурятия, Улан-Удэ, МО</v>
      </c>
      <c r="G12" s="265">
        <f>VLOOKUP(B12,'пр.взв.'!B1:H76,6,FALSE)</f>
        <v>0</v>
      </c>
      <c r="H12" s="240" t="str">
        <f>VLOOKUP(B12,'пр.взв.'!B1:H76,7,FALSE)</f>
        <v>Санжиев Т.Ж.</v>
      </c>
    </row>
    <row r="13" spans="1:8" ht="12.75" customHeight="1">
      <c r="A13" s="273"/>
      <c r="B13" s="261"/>
      <c r="C13" s="254"/>
      <c r="D13" s="250"/>
      <c r="E13" s="247"/>
      <c r="F13" s="140"/>
      <c r="G13" s="265"/>
      <c r="H13" s="240"/>
    </row>
    <row r="14" spans="1:8" ht="12.75" customHeight="1">
      <c r="A14" s="273">
        <v>5</v>
      </c>
      <c r="B14" s="261">
        <v>20</v>
      </c>
      <c r="C14" s="253" t="str">
        <f>VLOOKUP(B14,'пр.взв.'!B1:H141,2,FALSE)</f>
        <v>НУРБАГАНДОВ Саид Магамедрасулович</v>
      </c>
      <c r="D14" s="250" t="str">
        <f>VLOOKUP(B14,'пр.взв.'!B1:H78,3,FALSE)</f>
        <v>27.10.91, КМС</v>
      </c>
      <c r="E14" s="247" t="str">
        <f>VLOOKUP(B14,'пр.взв.'!B1:H78,4,FALSE)</f>
        <v>СКФО</v>
      </c>
      <c r="F14" s="140" t="str">
        <f>VLOOKUP(B14,'пр.взв.'!B1:H78,5,FALSE)</f>
        <v>Ставропольский, Ставрополь, Д</v>
      </c>
      <c r="G14" s="265">
        <f>VLOOKUP(B14,'пр.взв.'!B1:H78,6,FALSE)</f>
        <v>0</v>
      </c>
      <c r="H14" s="240" t="str">
        <f>VLOOKUP(B14,'пр.взв.'!B1:H78,7,FALSE)</f>
        <v>Папшунов С.М., Захаркин А.В.</v>
      </c>
    </row>
    <row r="15" spans="1:8" ht="12.75" customHeight="1">
      <c r="A15" s="273"/>
      <c r="B15" s="261"/>
      <c r="C15" s="254"/>
      <c r="D15" s="250"/>
      <c r="E15" s="247"/>
      <c r="F15" s="140"/>
      <c r="G15" s="265"/>
      <c r="H15" s="240"/>
    </row>
    <row r="16" spans="1:8" ht="12.75" customHeight="1">
      <c r="A16" s="273">
        <v>5</v>
      </c>
      <c r="B16" s="261">
        <v>21</v>
      </c>
      <c r="C16" s="253" t="str">
        <f>VLOOKUP(B16,'пр.взв.'!B1:H143,2,FALSE)</f>
        <v>ДЖАВАДОВ Имран Аяз Оглы</v>
      </c>
      <c r="D16" s="250" t="str">
        <f>VLOOKUP(B16,'пр.взв.'!B1:H80,3,FALSE)</f>
        <v>03.06.94, МСМК</v>
      </c>
      <c r="E16" s="247" t="str">
        <f>VLOOKUP(B16,'пр.взв.'!B1:H80,4,FALSE)</f>
        <v>ПФО</v>
      </c>
      <c r="F16" s="140" t="str">
        <f>VLOOKUP(B16,'пр.взв.'!B1:H80,5,FALSE)</f>
        <v>Нижегородская, Кстово, ВВ МВД</v>
      </c>
      <c r="G16" s="265">
        <f>VLOOKUP(B16,'пр.взв.'!B1:H80,6,FALSE)</f>
        <v>0</v>
      </c>
      <c r="H16" s="240" t="str">
        <f>VLOOKUP(B16,'пр.взв.'!B1:H80,7,FALSE)</f>
        <v>Купцов М.О., Малашкин А.М.</v>
      </c>
    </row>
    <row r="17" spans="1:8" ht="12.75" customHeight="1">
      <c r="A17" s="273"/>
      <c r="B17" s="261"/>
      <c r="C17" s="254"/>
      <c r="D17" s="250"/>
      <c r="E17" s="247"/>
      <c r="F17" s="140"/>
      <c r="G17" s="265"/>
      <c r="H17" s="240"/>
    </row>
    <row r="18" spans="1:8" ht="12.75" customHeight="1">
      <c r="A18" s="255" t="s">
        <v>34</v>
      </c>
      <c r="B18" s="261">
        <v>19</v>
      </c>
      <c r="C18" s="253" t="str">
        <f>VLOOKUP(B18,'пр.взв.'!B1:H145,2,FALSE)</f>
        <v>БУДАНАЕВ Алдар Тумэнович</v>
      </c>
      <c r="D18" s="250" t="str">
        <f>VLOOKUP(B18,'пр.взв.'!B1:H82,3,FALSE)</f>
        <v>08.01.90, КМС</v>
      </c>
      <c r="E18" s="247" t="str">
        <f>VLOOKUP(B18,'пр.взв.'!B1:H82,4,FALSE)</f>
        <v>СФО</v>
      </c>
      <c r="F18" s="140" t="str">
        <f>VLOOKUP(B18,'пр.взв.'!B1:H82,5,FALSE)</f>
        <v>Р.Бурятия, Улан-Удэ, Д</v>
      </c>
      <c r="G18" s="265">
        <f>VLOOKUP(B18,'пр.взв.'!B1:H82,6,FALSE)</f>
        <v>0</v>
      </c>
      <c r="H18" s="240" t="str">
        <f>VLOOKUP(B18,'пр.взв.'!B1:H82,7,FALSE)</f>
        <v>Цыдыпов Б.В., Жигжитов Б.С.</v>
      </c>
    </row>
    <row r="19" spans="1:8" ht="12.75" customHeight="1">
      <c r="A19" s="255"/>
      <c r="B19" s="261"/>
      <c r="C19" s="254"/>
      <c r="D19" s="250"/>
      <c r="E19" s="247"/>
      <c r="F19" s="140"/>
      <c r="G19" s="265"/>
      <c r="H19" s="240"/>
    </row>
    <row r="20" spans="1:8" ht="12.75" customHeight="1">
      <c r="A20" s="255" t="s">
        <v>34</v>
      </c>
      <c r="B20" s="261">
        <v>2</v>
      </c>
      <c r="C20" s="253" t="str">
        <f>VLOOKUP(B20,'пр.взв.'!B1:H147,2,FALSE)</f>
        <v>ПАНТЕЛЕЕВ Павел Андреевич</v>
      </c>
      <c r="D20" s="250" t="str">
        <f>VLOOKUP(B20,'пр.взв.'!B2:H84,3,FALSE)</f>
        <v>02.07.93,  МС</v>
      </c>
      <c r="E20" s="247" t="str">
        <f>VLOOKUP(B20,'пр.взв.'!B2:H84,4,FALSE)</f>
        <v>СФО</v>
      </c>
      <c r="F20" s="140" t="str">
        <f>VLOOKUP(B20,'пр.взв.'!B2:H84,5,FALSE)</f>
        <v>Омская,Омск, МО</v>
      </c>
      <c r="G20" s="265" t="str">
        <f>VLOOKUP(B20,'пр.взв.'!B2:H84,6,FALSE)</f>
        <v>002918042</v>
      </c>
      <c r="H20" s="240" t="str">
        <f>VLOOKUP(B20,'пр.взв.'!B2:H84,7,FALSE)</f>
        <v>Горбунов А.В., Бобровский В.А. </v>
      </c>
    </row>
    <row r="21" spans="1:8" ht="12.75" customHeight="1">
      <c r="A21" s="255"/>
      <c r="B21" s="261"/>
      <c r="C21" s="254"/>
      <c r="D21" s="250"/>
      <c r="E21" s="247"/>
      <c r="F21" s="140"/>
      <c r="G21" s="265"/>
      <c r="H21" s="240"/>
    </row>
    <row r="22" spans="1:8" ht="12.75" customHeight="1">
      <c r="A22" s="255" t="s">
        <v>37</v>
      </c>
      <c r="B22" s="261">
        <v>17</v>
      </c>
      <c r="C22" s="253" t="str">
        <f>VLOOKUP(B22,'пр.взв.'!B2:H149,2,FALSE)</f>
        <v>КЛЕНКОВ Александр Александрович</v>
      </c>
      <c r="D22" s="250" t="str">
        <f>VLOOKUP(B22,'пр.взв.'!B2:H86,3,FALSE)</f>
        <v>02.03.93, КМС</v>
      </c>
      <c r="E22" s="247" t="str">
        <f>VLOOKUP(B22,'пр.взв.'!B2:H86,4,FALSE)</f>
        <v>ПФО</v>
      </c>
      <c r="F22" s="140" t="str">
        <f>VLOOKUP(B22,'пр.взв.'!B2:H86,5,FALSE)</f>
        <v>Р.Татарстан, Казань</v>
      </c>
      <c r="G22" s="265">
        <f>VLOOKUP(B22,'пр.взв.'!B2:H86,6,FALSE)</f>
        <v>0</v>
      </c>
      <c r="H22" s="240" t="str">
        <f>VLOOKUP(B22,'пр.взв.'!B2:H86,7,FALSE)</f>
        <v>Иванов В.А.</v>
      </c>
    </row>
    <row r="23" spans="1:8" ht="12.75" customHeight="1">
      <c r="A23" s="255"/>
      <c r="B23" s="261"/>
      <c r="C23" s="254"/>
      <c r="D23" s="250"/>
      <c r="E23" s="247"/>
      <c r="F23" s="140"/>
      <c r="G23" s="265"/>
      <c r="H23" s="240"/>
    </row>
    <row r="24" spans="1:8" ht="12.75" customHeight="1">
      <c r="A24" s="255" t="s">
        <v>37</v>
      </c>
      <c r="B24" s="261">
        <v>23</v>
      </c>
      <c r="C24" s="253" t="str">
        <f>VLOOKUP(B24,'пр.взв.'!B2:H151,2,FALSE)</f>
        <v>СИЛАГАДЗЕ Роман Лериевич</v>
      </c>
      <c r="D24" s="250" t="str">
        <f>VLOOKUP(B24,'пр.взв.'!B2:H88,3,FALSE)</f>
        <v>12.11.91, КМС</v>
      </c>
      <c r="E24" s="247" t="str">
        <f>VLOOKUP(B24,'пр.взв.'!B2:H88,4,FALSE)</f>
        <v>ЦФО</v>
      </c>
      <c r="F24" s="140" t="str">
        <f>VLOOKUP(B24,'пр.взв.'!B2:H88,5,FALSE)</f>
        <v>Костромская, Кострома</v>
      </c>
      <c r="G24" s="265">
        <f>VLOOKUP(B24,'пр.взв.'!B2:H88,6,FALSE)</f>
        <v>0</v>
      </c>
      <c r="H24" s="240" t="str">
        <f>VLOOKUP(B24,'пр.взв.'!B2:H88,7,FALSE)</f>
        <v>Кушнерик ГГ</v>
      </c>
    </row>
    <row r="25" spans="1:8" ht="12.75" customHeight="1">
      <c r="A25" s="255"/>
      <c r="B25" s="261"/>
      <c r="C25" s="254"/>
      <c r="D25" s="250"/>
      <c r="E25" s="247"/>
      <c r="F25" s="140"/>
      <c r="G25" s="265"/>
      <c r="H25" s="240"/>
    </row>
    <row r="26" spans="1:8" ht="12.75" customHeight="1">
      <c r="A26" s="255" t="s">
        <v>37</v>
      </c>
      <c r="B26" s="261">
        <v>6</v>
      </c>
      <c r="C26" s="253" t="str">
        <f>VLOOKUP(B26,'пр.взв.'!B2:H153,2,FALSE)</f>
        <v>ШУЛБАЕВ Герман Николаевич</v>
      </c>
      <c r="D26" s="250" t="str">
        <f>VLOOKUP(B26,'пр.взв.'!B2:H90,3,FALSE)</f>
        <v>04.10.95, КМС</v>
      </c>
      <c r="E26" s="247" t="str">
        <f>VLOOKUP(B26,'пр.взв.'!B2:H90,4,FALSE)</f>
        <v>СФО</v>
      </c>
      <c r="F26" s="140" t="str">
        <f>VLOOKUP(B26,'пр.взв.'!B2:H90,5,FALSE)</f>
        <v>Р.Хакасия, Абакан</v>
      </c>
      <c r="G26" s="265">
        <f>VLOOKUP(B26,'пр.взв.'!B2:H90,6,FALSE)</f>
        <v>0</v>
      </c>
      <c r="H26" s="240" t="str">
        <f>VLOOKUP(B26,'пр.взв.'!B2:H90,7,FALSE)</f>
        <v>Аев Г.А.</v>
      </c>
    </row>
    <row r="27" spans="1:8" ht="12.75" customHeight="1">
      <c r="A27" s="255"/>
      <c r="B27" s="261"/>
      <c r="C27" s="254"/>
      <c r="D27" s="250"/>
      <c r="E27" s="247"/>
      <c r="F27" s="140"/>
      <c r="G27" s="265"/>
      <c r="H27" s="240"/>
    </row>
    <row r="28" spans="1:8" ht="12.75" customHeight="1">
      <c r="A28" s="255" t="s">
        <v>37</v>
      </c>
      <c r="B28" s="261">
        <v>4</v>
      </c>
      <c r="C28" s="253" t="str">
        <f>VLOOKUP(B28,'пр.взв.'!B2:H155,2,FALSE)</f>
        <v>ДЖАМАЕВ Магомед Тагир Джамалутдинович</v>
      </c>
      <c r="D28" s="250" t="str">
        <f>VLOOKUP(B28,'пр.взв.'!B2:H92,3,FALSE)</f>
        <v>25.01.93, МС</v>
      </c>
      <c r="E28" s="247" t="str">
        <f>VLOOKUP(B28,'пр.взв.'!B2:H92,4,FALSE)</f>
        <v>МОС</v>
      </c>
      <c r="F28" s="140" t="str">
        <f>VLOOKUP(B28,'пр.взв.'!B2:H92,5,FALSE)</f>
        <v>Москва, ПР.</v>
      </c>
      <c r="G28" s="265">
        <f>VLOOKUP(B28,'пр.взв.'!B2:H92,6,FALSE)</f>
        <v>0</v>
      </c>
      <c r="H28" s="240" t="str">
        <f>VLOOKUP(B28,'пр.взв.'!B2:H92,7,FALSE)</f>
        <v>Елесин Н.А., Гаджиев К.А.</v>
      </c>
    </row>
    <row r="29" spans="1:8" ht="12.75" customHeight="1">
      <c r="A29" s="255"/>
      <c r="B29" s="261"/>
      <c r="C29" s="254"/>
      <c r="D29" s="250"/>
      <c r="E29" s="247"/>
      <c r="F29" s="140"/>
      <c r="G29" s="265"/>
      <c r="H29" s="240"/>
    </row>
    <row r="30" spans="1:8" ht="12.75" customHeight="1">
      <c r="A30" s="255" t="s">
        <v>164</v>
      </c>
      <c r="B30" s="261">
        <v>5</v>
      </c>
      <c r="C30" s="253" t="str">
        <f>VLOOKUP(B30,'пр.взв.'!B2:H157,2,FALSE)</f>
        <v>ПОЛОГОВ Иван Викторович</v>
      </c>
      <c r="D30" s="250" t="str">
        <f>VLOOKUP(B30,'пр.взв.'!B3:H94,3,FALSE)</f>
        <v>08.08.88, КМС</v>
      </c>
      <c r="E30" s="247" t="str">
        <f>VLOOKUP(B30,'пр.взв.'!B3:H94,4,FALSE)</f>
        <v>СЕВ</v>
      </c>
      <c r="F30" s="140" t="str">
        <f>VLOOKUP(B30,'пр.взв.'!B3:H94,5,FALSE)</f>
        <v>Севастополь, Д</v>
      </c>
      <c r="G30" s="265">
        <f>VLOOKUP(B30,'пр.взв.'!B3:H94,6,FALSE)</f>
        <v>0</v>
      </c>
      <c r="H30" s="240" t="str">
        <f>VLOOKUP(B30,'пр.взв.'!B3:H94,7,FALSE)</f>
        <v>Глебов В.В., Глебов П.В.</v>
      </c>
    </row>
    <row r="31" spans="1:8" ht="12.75" customHeight="1">
      <c r="A31" s="255"/>
      <c r="B31" s="261"/>
      <c r="C31" s="254"/>
      <c r="D31" s="250"/>
      <c r="E31" s="247"/>
      <c r="F31" s="140"/>
      <c r="G31" s="265"/>
      <c r="H31" s="240"/>
    </row>
    <row r="32" spans="1:8" ht="12.75" customHeight="1">
      <c r="A32" s="255" t="s">
        <v>164</v>
      </c>
      <c r="B32" s="261">
        <v>27</v>
      </c>
      <c r="C32" s="253" t="str">
        <f>VLOOKUP(B32,'пр.взв.'!B3:H159,2,FALSE)</f>
        <v>КУЛЕШ Павел Валентинович</v>
      </c>
      <c r="D32" s="250" t="str">
        <f>VLOOKUP(B32,'пр.взв.'!B3:H96,3,FALSE)</f>
        <v>21.12.85, МС</v>
      </c>
      <c r="E32" s="247" t="str">
        <f>VLOOKUP(B32,'пр.взв.'!B3:H96,4,FALSE)</f>
        <v>СФО</v>
      </c>
      <c r="F32" s="140" t="str">
        <f>VLOOKUP(B32,'пр.взв.'!B3:H96,5,FALSE)</f>
        <v>Новосибирская, Новосибирск</v>
      </c>
      <c r="G32" s="265">
        <f>VLOOKUP(B32,'пр.взв.'!B3:H96,6,FALSE)</f>
        <v>0</v>
      </c>
      <c r="H32" s="240" t="str">
        <f>VLOOKUP(B32,'пр.взв.'!B3:H96,7,FALSE)</f>
        <v>Кулеш М.В., Немцов Г.Н.</v>
      </c>
    </row>
    <row r="33" spans="1:8" ht="12.75" customHeight="1">
      <c r="A33" s="255"/>
      <c r="B33" s="261"/>
      <c r="C33" s="254"/>
      <c r="D33" s="250"/>
      <c r="E33" s="247"/>
      <c r="F33" s="140"/>
      <c r="G33" s="265"/>
      <c r="H33" s="240"/>
    </row>
    <row r="34" spans="1:8" ht="12.75" customHeight="1">
      <c r="A34" s="255" t="s">
        <v>164</v>
      </c>
      <c r="B34" s="261">
        <v>12</v>
      </c>
      <c r="C34" s="253" t="str">
        <f>VLOOKUP(B34,'пр.взв.'!B3:H161,2,FALSE)</f>
        <v>САЛИКОВ Александр Фаридович</v>
      </c>
      <c r="D34" s="250" t="str">
        <f>VLOOKUP(B34,'пр.взв.'!B3:H98,3,FALSE)</f>
        <v>07.03.88, МСМК</v>
      </c>
      <c r="E34" s="247" t="str">
        <f>VLOOKUP(B34,'пр.взв.'!B3:H98,4,FALSE)</f>
        <v>ПФО</v>
      </c>
      <c r="F34" s="140" t="str">
        <f>VLOOKUP(B34,'пр.взв.'!B3:H98,5,FALSE)</f>
        <v>Нижегородская, Кстово, МВД</v>
      </c>
      <c r="G34" s="265">
        <f>VLOOKUP(B34,'пр.взв.'!B3:H98,6,FALSE)</f>
        <v>0</v>
      </c>
      <c r="H34" s="240" t="str">
        <f>VLOOKUP(B34,'пр.взв.'!B3:H98,7,FALSE)</f>
        <v>Фролов И.М., Малашкин А.М.</v>
      </c>
    </row>
    <row r="35" spans="1:8" ht="12.75" customHeight="1">
      <c r="A35" s="255"/>
      <c r="B35" s="261"/>
      <c r="C35" s="254"/>
      <c r="D35" s="250"/>
      <c r="E35" s="247"/>
      <c r="F35" s="140"/>
      <c r="G35" s="265"/>
      <c r="H35" s="240"/>
    </row>
    <row r="36" spans="1:8" ht="12.75" customHeight="1">
      <c r="A36" s="255" t="s">
        <v>163</v>
      </c>
      <c r="B36" s="261">
        <v>9</v>
      </c>
      <c r="C36" s="253" t="str">
        <f>VLOOKUP(B36,'пр.взв.'!B3:H163,2,FALSE)</f>
        <v>НАЙДАНОВ Булат Дашиевич</v>
      </c>
      <c r="D36" s="250" t="str">
        <f>VLOOKUP(B36,'пр.взв.'!B3:H100,3,FALSE)</f>
        <v>23.05.88, МС</v>
      </c>
      <c r="E36" s="247" t="str">
        <f>VLOOKUP(B36,'пр.взв.'!B5:H100,4,FALSE)</f>
        <v>СФО</v>
      </c>
      <c r="F36" s="140" t="str">
        <f>VLOOKUP(B36,'пр.взв.'!B3:H100,5,FALSE)</f>
        <v>Р.Бурятия, Улан-Удэ, Д</v>
      </c>
      <c r="G36" s="265">
        <f>VLOOKUP(B36,'пр.взв.'!B3:H100,6,FALSE)</f>
        <v>0</v>
      </c>
      <c r="H36" s="240" t="str">
        <f>VLOOKUP(B36,'пр.взв.'!B3:H100,7,FALSE)</f>
        <v>Санжиев Т.Ж.</v>
      </c>
    </row>
    <row r="37" spans="1:8" ht="12.75" customHeight="1">
      <c r="A37" s="255"/>
      <c r="B37" s="261"/>
      <c r="C37" s="254"/>
      <c r="D37" s="250"/>
      <c r="E37" s="247"/>
      <c r="F37" s="140"/>
      <c r="G37" s="265"/>
      <c r="H37" s="240"/>
    </row>
    <row r="38" spans="1:8" ht="12.75" customHeight="1">
      <c r="A38" s="255" t="s">
        <v>163</v>
      </c>
      <c r="B38" s="261">
        <v>15</v>
      </c>
      <c r="C38" s="253" t="str">
        <f>VLOOKUP(B38,'пр.взв.'!B3:H165,2,FALSE)</f>
        <v>ЖАМСАРАНЖАПОВ Баир Андреевич</v>
      </c>
      <c r="D38" s="250" t="str">
        <f>VLOOKUP(B38,'пр.взв.'!B3:H102,3,FALSE)</f>
        <v>31.12.1989, КМС</v>
      </c>
      <c r="E38" s="247" t="str">
        <f>VLOOKUP(B38,'пр.взв.'!B3:H102,4,FALSE)</f>
        <v>СФО</v>
      </c>
      <c r="F38" s="140" t="str">
        <f>VLOOKUP(B38,'пр.взв.'!B3:H102,5,FALSE)</f>
        <v>Р.Бурятия, Улан-Удэ, МО</v>
      </c>
      <c r="G38" s="265">
        <f>VLOOKUP(B38,'пр.взв.'!B3:H102,6,FALSE)</f>
        <v>0</v>
      </c>
      <c r="H38" s="240" t="str">
        <f>VLOOKUP(B38,'пр.взв.'!B3:H102,7,FALSE)</f>
        <v>Санжиев Т.Ш.</v>
      </c>
    </row>
    <row r="39" spans="1:8" ht="12.75" customHeight="1">
      <c r="A39" s="255"/>
      <c r="B39" s="261"/>
      <c r="C39" s="254"/>
      <c r="D39" s="250"/>
      <c r="E39" s="247"/>
      <c r="F39" s="140"/>
      <c r="G39" s="265"/>
      <c r="H39" s="240"/>
    </row>
    <row r="40" spans="1:8" ht="12.75" customHeight="1">
      <c r="A40" s="255" t="s">
        <v>163</v>
      </c>
      <c r="B40" s="261">
        <v>26</v>
      </c>
      <c r="C40" s="253" t="str">
        <f>VLOOKUP(B40,'пр.взв.'!B3:H167,2,FALSE)</f>
        <v>САГАДЕЕВ Ильгиз Дамирович</v>
      </c>
      <c r="D40" s="250" t="str">
        <f>VLOOKUP(B40,'пр.взв.'!B4:H104,3,FALSE)</f>
        <v>07.07.88, МС</v>
      </c>
      <c r="E40" s="247" t="str">
        <f>VLOOKUP(B40,'пр.взв.'!B4:H104,4,FALSE)</f>
        <v>ПФО</v>
      </c>
      <c r="F40" s="140" t="str">
        <f>VLOOKUP(B40,'пр.взв.'!B4:H104,5,FALSE)</f>
        <v>Р.Башкортостан, Уфа</v>
      </c>
      <c r="G40" s="265">
        <f>VLOOKUP(B40,'пр.взв.'!B4:H104,6,FALSE)</f>
        <v>0</v>
      </c>
      <c r="H40" s="240" t="str">
        <f>VLOOKUP(B40,'пр.взв.'!B4:H104,7,FALSE)</f>
        <v>Самсонов В.М., Курбатов С.В.</v>
      </c>
    </row>
    <row r="41" spans="1:8" ht="12.75" customHeight="1">
      <c r="A41" s="255"/>
      <c r="B41" s="261"/>
      <c r="C41" s="254"/>
      <c r="D41" s="250"/>
      <c r="E41" s="247"/>
      <c r="F41" s="140"/>
      <c r="G41" s="265"/>
      <c r="H41" s="240"/>
    </row>
    <row r="42" spans="1:8" ht="12.75" customHeight="1">
      <c r="A42" s="255" t="s">
        <v>163</v>
      </c>
      <c r="B42" s="261">
        <v>16</v>
      </c>
      <c r="C42" s="253" t="str">
        <f>VLOOKUP(B42,'пр.взв.'!B4:H169,2,FALSE)</f>
        <v>КУДЮШЕВ Руслан Андреевич</v>
      </c>
      <c r="D42" s="250" t="str">
        <f>VLOOKUP(B42,'пр.взв.'!B6:H106,3,FALSE)</f>
        <v>19.05.94, КМС</v>
      </c>
      <c r="E42" s="247" t="str">
        <f>VLOOKUP(B42,'пр.взв.'!B4:H106,4,FALSE)</f>
        <v>СФО</v>
      </c>
      <c r="F42" s="140" t="str">
        <f>VLOOKUP(B42,'пр.взв.'!B4:H106,5,FALSE)</f>
        <v>Р.Алтай Г-Алтайск Д</v>
      </c>
      <c r="G42" s="265">
        <f>VLOOKUP(B42,'пр.взв.'!B4:H106,6,FALSE)</f>
        <v>0</v>
      </c>
      <c r="H42" s="240" t="str">
        <f>VLOOKUP(B42,'пр.взв.'!B4:H106,7,FALSE)</f>
        <v>Челчушев В.Б.</v>
      </c>
    </row>
    <row r="43" spans="1:8" ht="12.75" customHeight="1">
      <c r="A43" s="255"/>
      <c r="B43" s="261"/>
      <c r="C43" s="254"/>
      <c r="D43" s="250"/>
      <c r="E43" s="247"/>
      <c r="F43" s="140"/>
      <c r="G43" s="265"/>
      <c r="H43" s="240"/>
    </row>
    <row r="44" spans="1:8" ht="12.75" customHeight="1">
      <c r="A44" s="255" t="s">
        <v>162</v>
      </c>
      <c r="B44" s="261">
        <v>1</v>
      </c>
      <c r="C44" s="253" t="str">
        <f>VLOOKUP(B44,'пр.взв.'!B4:H171,2,FALSE)</f>
        <v>ТАЙБОРИН Аскар Аматович</v>
      </c>
      <c r="D44" s="250" t="str">
        <f>VLOOKUP(B44,'пр.взв.'!B4:H108,3,FALSE)</f>
        <v>28.10.94, КМС</v>
      </c>
      <c r="E44" s="247" t="str">
        <f>VLOOKUP(B44,'пр.взв.'!B4:H108,4,FALSE)</f>
        <v>СФО</v>
      </c>
      <c r="F44" s="140" t="str">
        <f>VLOOKUP(B44,'пр.взв.'!B4:H108,5,FALSE)</f>
        <v>Р.Алтай, Г-Алтайск, Д</v>
      </c>
      <c r="G44" s="265">
        <f>VLOOKUP(B44,'пр.взв.'!B4:H108,6,FALSE)</f>
        <v>0</v>
      </c>
      <c r="H44" s="240" t="str">
        <f>VLOOKUP(B44,'пр.взв.'!B4:H108,7,FALSE)</f>
        <v>Челчушев ВБ</v>
      </c>
    </row>
    <row r="45" spans="1:8" ht="12.75" customHeight="1">
      <c r="A45" s="255"/>
      <c r="B45" s="261"/>
      <c r="C45" s="254"/>
      <c r="D45" s="250"/>
      <c r="E45" s="247"/>
      <c r="F45" s="140"/>
      <c r="G45" s="265"/>
      <c r="H45" s="240"/>
    </row>
    <row r="46" spans="1:8" ht="12.75" customHeight="1">
      <c r="A46" s="255" t="s">
        <v>162</v>
      </c>
      <c r="B46" s="261">
        <v>25</v>
      </c>
      <c r="C46" s="253" t="str">
        <f>VLOOKUP(B46,'пр.взв.'!B4:H173,2,FALSE)</f>
        <v>ШИБЗУХОВ Арсен Султанович</v>
      </c>
      <c r="D46" s="250" t="str">
        <f>VLOOKUP(B46,'пр.взв.'!B4:H110,3,FALSE)</f>
        <v>13.07.95, КМС</v>
      </c>
      <c r="E46" s="247" t="str">
        <f>VLOOKUP(B46,'пр.взв.'!B4:H110,4,FALSE)</f>
        <v>СКФО</v>
      </c>
      <c r="F46" s="140" t="str">
        <f>VLOOKUP(B46,'пр.взв.'!B4:H110,5,FALSE)</f>
        <v>Р. Дагестан, Махачкала, ПР</v>
      </c>
      <c r="G46" s="265">
        <f>VLOOKUP(B46,'пр.взв.'!B4:H110,6,FALSE)</f>
        <v>0</v>
      </c>
      <c r="H46" s="240" t="str">
        <f>VLOOKUP(B46,'пр.взв.'!B4:H110,7,FALSE)</f>
        <v>Гасанханов З., Гасанханов Р.</v>
      </c>
    </row>
    <row r="47" spans="1:8" ht="12.75" customHeight="1">
      <c r="A47" s="255"/>
      <c r="B47" s="261"/>
      <c r="C47" s="254"/>
      <c r="D47" s="250"/>
      <c r="E47" s="247"/>
      <c r="F47" s="140"/>
      <c r="G47" s="265"/>
      <c r="H47" s="240"/>
    </row>
    <row r="48" spans="1:8" ht="12.75" customHeight="1">
      <c r="A48" s="255" t="s">
        <v>162</v>
      </c>
      <c r="B48" s="261">
        <v>3</v>
      </c>
      <c r="C48" s="253" t="str">
        <f>VLOOKUP(B48,'пр.взв.'!B4:H175,2,FALSE)</f>
        <v>ХАБИБЖАНОВ Руслан Ниязович</v>
      </c>
      <c r="D48" s="250" t="str">
        <f>VLOOKUP(B48,'пр.взв.'!B4:H112,3,FALSE)</f>
        <v>16.04.85, МС</v>
      </c>
      <c r="E48" s="247" t="str">
        <f>VLOOKUP(B48,'пр.взв.'!B4:H112,4,FALSE)</f>
        <v>УрФО</v>
      </c>
      <c r="F48" s="140" t="str">
        <f>VLOOKUP(B48,'пр.взв.'!B4:H112,5,FALSE)</f>
        <v>Челябинская, Челябинск</v>
      </c>
      <c r="G48" s="265">
        <f>VLOOKUP(B48,'пр.взв.'!B4:H112,6,FALSE)</f>
        <v>0</v>
      </c>
      <c r="H48" s="240" t="str">
        <f>VLOOKUP(B48,'пр.взв.'!B4:H112,7,FALSE)</f>
        <v>Мухутдинов Д.Т.</v>
      </c>
    </row>
    <row r="49" spans="1:8" ht="12.75" customHeight="1">
      <c r="A49" s="255"/>
      <c r="B49" s="261"/>
      <c r="C49" s="254"/>
      <c r="D49" s="250"/>
      <c r="E49" s="247"/>
      <c r="F49" s="140"/>
      <c r="G49" s="265"/>
      <c r="H49" s="240"/>
    </row>
    <row r="50" spans="1:8" ht="12.75" customHeight="1">
      <c r="A50" s="255" t="s">
        <v>162</v>
      </c>
      <c r="B50" s="261">
        <v>7</v>
      </c>
      <c r="C50" s="253" t="str">
        <f>VLOOKUP(B50,'пр.взв.'!B4:H177,2,FALSE)</f>
        <v>ЛАЗУКОВ Евгений Александрович</v>
      </c>
      <c r="D50" s="250" t="str">
        <f>VLOOKUP(B50,'пр.взв.'!B5:H114,3,FALSE)</f>
        <v>04.07.88, МС</v>
      </c>
      <c r="E50" s="247" t="str">
        <f>VLOOKUP(B50,'пр.взв.'!B5:H114,4,FALSE)</f>
        <v>ПФО</v>
      </c>
      <c r="F50" s="140" t="str">
        <f>VLOOKUP(B50,'пр.взв.'!B5:H114,5,FALSE)</f>
        <v>Нижегородская, Кстово, ВВ МВД</v>
      </c>
      <c r="G50" s="265">
        <f>VLOOKUP(B50,'пр.взв.'!B5:H114,6,FALSE)</f>
        <v>0</v>
      </c>
      <c r="H50" s="240" t="str">
        <f>VLOOKUP(B50,'пр.взв.'!B5:H114,7,FALSE)</f>
        <v>Чугреев А.В.
Фролов И.М. </v>
      </c>
    </row>
    <row r="51" spans="1:8" ht="12.75" customHeight="1">
      <c r="A51" s="255"/>
      <c r="B51" s="261"/>
      <c r="C51" s="254"/>
      <c r="D51" s="250"/>
      <c r="E51" s="247"/>
      <c r="F51" s="140"/>
      <c r="G51" s="265"/>
      <c r="H51" s="240"/>
    </row>
    <row r="52" spans="1:8" ht="12.75" customHeight="1">
      <c r="A52" s="255" t="s">
        <v>162</v>
      </c>
      <c r="B52" s="261">
        <v>18</v>
      </c>
      <c r="C52" s="253" t="str">
        <f>VLOOKUP(B52,'пр.взв.'!B5:H179,2,FALSE)</f>
        <v>РАЗИН Сергей Алексеевич</v>
      </c>
      <c r="D52" s="250" t="str">
        <f>VLOOKUP(B52,'пр.взв.'!B5:H116,3,FALSE)</f>
        <v>02.11.87, МС</v>
      </c>
      <c r="E52" s="247" t="str">
        <f>VLOOKUP(B52,'пр.взв.'!B5:H116,4,FALSE)</f>
        <v>ПФО</v>
      </c>
      <c r="F52" s="140" t="str">
        <f>VLOOKUP(B52,'пр.взв.'!B5:H116,5,FALSE)</f>
        <v>Нижегородская, Кстово, МВД</v>
      </c>
      <c r="G52" s="265">
        <f>VLOOKUP(B52,'пр.взв.'!B5:H116,6,FALSE)</f>
        <v>0</v>
      </c>
      <c r="H52" s="240" t="str">
        <f>VLOOKUP(B52,'пр.взв.'!B5:H116,7,FALSE)</f>
        <v>Чугреев А.В., Малашкин А.М.</v>
      </c>
    </row>
    <row r="53" spans="1:8" ht="12.75" customHeight="1">
      <c r="A53" s="255"/>
      <c r="B53" s="261"/>
      <c r="C53" s="254"/>
      <c r="D53" s="250"/>
      <c r="E53" s="247"/>
      <c r="F53" s="140"/>
      <c r="G53" s="265"/>
      <c r="H53" s="240"/>
    </row>
    <row r="54" spans="1:8" ht="12.75" customHeight="1">
      <c r="A54" s="255" t="s">
        <v>162</v>
      </c>
      <c r="B54" s="261">
        <v>10</v>
      </c>
      <c r="C54" s="253" t="str">
        <f>VLOOKUP(B54,'пр.взв.'!B5:H181,2,FALSE)</f>
        <v>МАТВЕЕВ Александр Сергеевич</v>
      </c>
      <c r="D54" s="250" t="str">
        <f>VLOOKUP(B54,'пр.взв.'!B5:H118,3,FALSE)</f>
        <v>20.02. 89, КМС</v>
      </c>
      <c r="E54" s="247" t="str">
        <f>VLOOKUP(B54,'пр.взв.'!B5:H118,4,FALSE)</f>
        <v>УрФО</v>
      </c>
      <c r="F54" s="140" t="str">
        <f>VLOOKUP(B54,'пр.взв.'!B5:H118,5,FALSE)</f>
        <v>Свердловская, Н-Тагил, МО</v>
      </c>
      <c r="G54" s="265">
        <f>VLOOKUP(B54,'пр.взв.'!B5:H118,6,FALSE)</f>
        <v>0</v>
      </c>
      <c r="H54" s="240" t="str">
        <f>VLOOKUP(B54,'пр.взв.'!B5:H118,7,FALSE)</f>
        <v>Матвеев С.В., Гориславский И.А.</v>
      </c>
    </row>
    <row r="55" spans="1:8" ht="12.75" customHeight="1">
      <c r="A55" s="255"/>
      <c r="B55" s="261"/>
      <c r="C55" s="254"/>
      <c r="D55" s="250"/>
      <c r="E55" s="247"/>
      <c r="F55" s="140"/>
      <c r="G55" s="265"/>
      <c r="H55" s="240"/>
    </row>
    <row r="56" spans="1:8" ht="12.75" customHeight="1">
      <c r="A56" s="255" t="s">
        <v>162</v>
      </c>
      <c r="B56" s="261">
        <v>22</v>
      </c>
      <c r="C56" s="253" t="str">
        <f>VLOOKUP(B56,'пр.взв.'!B5:H183,2,FALSE)</f>
        <v>ГУРУЕВ Чингис Баирович</v>
      </c>
      <c r="D56" s="250" t="str">
        <f>VLOOKUP(B56,'пр.взв.'!B5:H120,3,FALSE)</f>
        <v>29.11.1992, мс</v>
      </c>
      <c r="E56" s="247" t="str">
        <f>VLOOKUP(B56,'пр.взв.'!B5:H120,4,FALSE)</f>
        <v>СФО</v>
      </c>
      <c r="F56" s="140" t="str">
        <f>VLOOKUP(B56,'пр.взв.'!B5:H120,5,FALSE)</f>
        <v>Р.Бурятия У-Уде МО</v>
      </c>
      <c r="G56" s="265">
        <f>VLOOKUP(B56,'пр.взв.'!B5:H120,6,FALSE)</f>
        <v>0</v>
      </c>
      <c r="H56" s="240" t="str">
        <f>VLOOKUP(B56,'пр.взв.'!B5:H120,7,FALSE)</f>
        <v>Цыдыпов БВ Цыбиков ВЮ</v>
      </c>
    </row>
    <row r="57" spans="1:8" ht="12.75" customHeight="1">
      <c r="A57" s="255"/>
      <c r="B57" s="261"/>
      <c r="C57" s="254"/>
      <c r="D57" s="250"/>
      <c r="E57" s="247"/>
      <c r="F57" s="140"/>
      <c r="G57" s="265"/>
      <c r="H57" s="240"/>
    </row>
    <row r="58" spans="1:8" ht="12.75" customHeight="1">
      <c r="A58" s="255" t="s">
        <v>162</v>
      </c>
      <c r="B58" s="261">
        <v>24</v>
      </c>
      <c r="C58" s="264" t="str">
        <f>VLOOKUP(B58,'пр.взв.'!B5:H185,2,FALSE)</f>
        <v>ВАХИТОВ Альгиз Накипович</v>
      </c>
      <c r="D58" s="250" t="str">
        <f>VLOOKUP(B58,'пр.взв.'!B7:H122,3,FALSE)</f>
        <v>17.02.89, КМС</v>
      </c>
      <c r="E58" s="247" t="str">
        <f>VLOOKUP(B58,'пр.взв.'!B5:H122,4,FALSE)</f>
        <v>ПФО</v>
      </c>
      <c r="F58" s="140" t="str">
        <f>VLOOKUP(B58,'пр.взв.'!B5:H122,5,FALSE)</f>
        <v>Пермский, МО</v>
      </c>
      <c r="G58" s="265">
        <f>VLOOKUP(B58,'пр.взв.'!B5:H122,6,FALSE)</f>
        <v>0</v>
      </c>
      <c r="H58" s="240" t="str">
        <f>VLOOKUP(B58,'пр.взв.'!B5:H122,7,FALSE)</f>
        <v>Вахитов М.М., Гладких Л.</v>
      </c>
    </row>
    <row r="59" spans="1:8" ht="12.75" customHeight="1">
      <c r="A59" s="255"/>
      <c r="B59" s="261"/>
      <c r="C59" s="254"/>
      <c r="D59" s="250"/>
      <c r="E59" s="247"/>
      <c r="F59" s="140"/>
      <c r="G59" s="265"/>
      <c r="H59" s="240"/>
    </row>
    <row r="60" spans="1:8" ht="11.25" customHeight="1" hidden="1">
      <c r="A60" s="255" t="s">
        <v>42</v>
      </c>
      <c r="B60" s="262"/>
      <c r="C60" s="253" t="e">
        <f>VLOOKUP(B60,'пр.взв.'!B5:H187,2,FALSE)</f>
        <v>#N/A</v>
      </c>
      <c r="D60" s="263" t="e">
        <f>VLOOKUP(B60,'пр.взв.'!B1:H124,3,FALSE)</f>
        <v>#N/A</v>
      </c>
      <c r="E60" s="248" t="e">
        <f>VLOOKUP(B60,'пр.взв.'!B6:H124,4,FALSE)</f>
        <v>#N/A</v>
      </c>
      <c r="F60" s="150" t="e">
        <f>VLOOKUP(B60,'пр.взв.'!B6:H124,5,FALSE)</f>
        <v>#N/A</v>
      </c>
      <c r="G60" s="117" t="e">
        <f>VLOOKUP(B60,'пр.взв.'!B6:H124,6,FALSE)</f>
        <v>#N/A</v>
      </c>
      <c r="H60" s="243" t="e">
        <f>VLOOKUP(B60,'пр.взв.'!B6:H124,7,FALSE)</f>
        <v>#N/A</v>
      </c>
    </row>
    <row r="61" spans="1:8" ht="11.25" customHeight="1" hidden="1">
      <c r="A61" s="255"/>
      <c r="B61" s="261"/>
      <c r="C61" s="254"/>
      <c r="D61" s="250"/>
      <c r="E61" s="247"/>
      <c r="F61" s="140"/>
      <c r="G61" s="249"/>
      <c r="H61" s="240"/>
    </row>
    <row r="62" spans="1:8" ht="11.25" customHeight="1" hidden="1">
      <c r="A62" s="255" t="s">
        <v>42</v>
      </c>
      <c r="B62" s="261"/>
      <c r="C62" s="253" t="e">
        <f>VLOOKUP(B62,'пр.взв.'!B6:H189,2,FALSE)</f>
        <v>#N/A</v>
      </c>
      <c r="D62" s="250" t="e">
        <f>VLOOKUP(B62,'пр.взв.'!B6:H126,3,FALSE)</f>
        <v>#N/A</v>
      </c>
      <c r="E62" s="247" t="e">
        <f>VLOOKUP(B62,'пр.взв.'!B6:H126,4,FALSE)</f>
        <v>#N/A</v>
      </c>
      <c r="F62" s="140" t="e">
        <f>VLOOKUP(B62,'пр.взв.'!B6:H126,5,FALSE)</f>
        <v>#N/A</v>
      </c>
      <c r="G62" s="249" t="e">
        <f>VLOOKUP(B62,'пр.взв.'!B6:H126,6,FALSE)</f>
        <v>#N/A</v>
      </c>
      <c r="H62" s="240" t="e">
        <f>VLOOKUP(B62,'пр.взв.'!B6:H126,7,FALSE)</f>
        <v>#N/A</v>
      </c>
    </row>
    <row r="63" spans="1:8" ht="11.25" customHeight="1" hidden="1">
      <c r="A63" s="255"/>
      <c r="B63" s="261"/>
      <c r="C63" s="254"/>
      <c r="D63" s="250"/>
      <c r="E63" s="247"/>
      <c r="F63" s="140"/>
      <c r="G63" s="249"/>
      <c r="H63" s="240"/>
    </row>
    <row r="64" spans="1:8" ht="11.25" customHeight="1" hidden="1">
      <c r="A64" s="255" t="s">
        <v>42</v>
      </c>
      <c r="B64" s="261"/>
      <c r="C64" s="253" t="e">
        <f>VLOOKUP(B64,'пр.взв.'!B6:H191,2,FALSE)</f>
        <v>#N/A</v>
      </c>
      <c r="D64" s="250" t="e">
        <f>VLOOKUP(B64,'пр.взв.'!B6:H128,3,FALSE)</f>
        <v>#N/A</v>
      </c>
      <c r="E64" s="247" t="e">
        <f>VLOOKUP(B64,'пр.взв.'!B6:H128,4,FALSE)</f>
        <v>#N/A</v>
      </c>
      <c r="F64" s="140" t="e">
        <f>VLOOKUP(B64,'пр.взв.'!B6:H128,5,FALSE)</f>
        <v>#N/A</v>
      </c>
      <c r="G64" s="249" t="e">
        <f>VLOOKUP(B64,'пр.взв.'!B6:H128,6,FALSE)</f>
        <v>#N/A</v>
      </c>
      <c r="H64" s="240" t="e">
        <f>VLOOKUP(B64,'пр.взв.'!B6:H128,7,FALSE)</f>
        <v>#N/A</v>
      </c>
    </row>
    <row r="65" spans="1:8" ht="11.25" customHeight="1" hidden="1">
      <c r="A65" s="255"/>
      <c r="B65" s="261"/>
      <c r="C65" s="254"/>
      <c r="D65" s="250"/>
      <c r="E65" s="247"/>
      <c r="F65" s="140"/>
      <c r="G65" s="249"/>
      <c r="H65" s="240"/>
    </row>
    <row r="66" spans="1:8" ht="11.25" customHeight="1" hidden="1">
      <c r="A66" s="255" t="s">
        <v>42</v>
      </c>
      <c r="B66" s="261"/>
      <c r="C66" s="253" t="e">
        <f>VLOOKUP(B66,'пр.взв.'!B6:H193,2,FALSE)</f>
        <v>#N/A</v>
      </c>
      <c r="D66" s="250" t="e">
        <f>VLOOKUP(B66,'пр.взв.'!B6:H130,3,FALSE)</f>
        <v>#N/A</v>
      </c>
      <c r="E66" s="247" t="e">
        <f>VLOOKUP(B66,'пр.взв.'!B6:H130,4,FALSE)</f>
        <v>#N/A</v>
      </c>
      <c r="F66" s="140" t="e">
        <f>VLOOKUP(B66,'пр.взв.'!B6:H130,5,FALSE)</f>
        <v>#N/A</v>
      </c>
      <c r="G66" s="249" t="e">
        <f>VLOOKUP(B66,'пр.взв.'!B6:H130,6,FALSE)</f>
        <v>#N/A</v>
      </c>
      <c r="H66" s="240" t="e">
        <f>VLOOKUP(B66,'пр.взв.'!B6:H130,7,FALSE)</f>
        <v>#N/A</v>
      </c>
    </row>
    <row r="67" spans="1:8" ht="11.25" customHeight="1" hidden="1">
      <c r="A67" s="255"/>
      <c r="B67" s="261"/>
      <c r="C67" s="254"/>
      <c r="D67" s="250"/>
      <c r="E67" s="247"/>
      <c r="F67" s="140"/>
      <c r="G67" s="249"/>
      <c r="H67" s="240"/>
    </row>
    <row r="68" spans="1:8" ht="11.25" customHeight="1" hidden="1">
      <c r="A68" s="255" t="s">
        <v>42</v>
      </c>
      <c r="B68" s="256"/>
      <c r="C68" s="253" t="e">
        <f>VLOOKUP(B68,'пр.взв.'!B6:H195,2,FALSE)</f>
        <v>#N/A</v>
      </c>
      <c r="D68" s="250" t="e">
        <f>VLOOKUP(B68,'пр.взв.'!B6:H132,3,FALSE)</f>
        <v>#N/A</v>
      </c>
      <c r="E68" s="247" t="e">
        <f>VLOOKUP(B68,'пр.взв.'!B6:H132,4,FALSE)</f>
        <v>#N/A</v>
      </c>
      <c r="F68" s="140" t="e">
        <f>VLOOKUP(B68,'пр.взв.'!B6:H132,5,FALSE)</f>
        <v>#N/A</v>
      </c>
      <c r="G68" s="249" t="e">
        <f>VLOOKUP(B68,'пр.взв.'!B6:H132,6,FALSE)</f>
        <v>#N/A</v>
      </c>
      <c r="H68" s="240" t="e">
        <f>VLOOKUP(B68,'пр.взв.'!B6:H132,7,FALSE)</f>
        <v>#N/A</v>
      </c>
    </row>
    <row r="69" spans="1:8" ht="11.25" customHeight="1" hidden="1" thickBot="1">
      <c r="A69" s="255"/>
      <c r="B69" s="257"/>
      <c r="C69" s="258"/>
      <c r="D69" s="259"/>
      <c r="E69" s="251"/>
      <c r="F69" s="252"/>
      <c r="G69" s="260"/>
      <c r="H69" s="241"/>
    </row>
    <row r="70" spans="1:7" ht="27" customHeight="1">
      <c r="A70" s="26" t="str">
        <f>HYPERLINK('[1]реквизиты'!$A$6)</f>
        <v>Гл. судья, судья МК</v>
      </c>
      <c r="B70" s="5"/>
      <c r="C70" s="27"/>
      <c r="D70" s="27"/>
      <c r="E70" s="69" t="str">
        <f>'[1]реквизиты'!$G$7</f>
        <v>А.А.Лебедев</v>
      </c>
      <c r="G70" s="81" t="str">
        <f>'[1]реквизиты'!$G$8</f>
        <v>/г.Москва/</v>
      </c>
    </row>
    <row r="71" spans="1:7" ht="36.75" customHeight="1">
      <c r="A71" s="26" t="str">
        <f>HYPERLINK('[1]реквизиты'!$A$8)</f>
        <v>Гл. секретарь, судья ВК</v>
      </c>
      <c r="B71" s="5"/>
      <c r="C71" s="27"/>
      <c r="D71" s="27"/>
      <c r="E71" s="80" t="str">
        <f>'[1]реквизиты'!$G$9</f>
        <v>С.Н.Мордовин</v>
      </c>
      <c r="G71" s="81" t="str">
        <f>'[1]реквизиты'!$G$10</f>
        <v>/г.Горно-Алтайск/</v>
      </c>
    </row>
    <row r="72" spans="1:7" ht="12.75">
      <c r="A72" s="5"/>
      <c r="B72" s="5"/>
      <c r="C72" s="5"/>
      <c r="D72" s="27"/>
      <c r="E72" s="5"/>
      <c r="F72" s="5"/>
      <c r="G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5" ht="27.75" customHeight="1">
      <c r="A75" s="4"/>
      <c r="C75" s="10"/>
      <c r="D75" s="10"/>
      <c r="E75" s="10"/>
    </row>
    <row r="76" spans="1:5" ht="12.75">
      <c r="A76" s="4"/>
      <c r="B76" s="11"/>
      <c r="C76" s="11"/>
      <c r="D76" s="11"/>
      <c r="E76" s="11"/>
    </row>
    <row r="77" spans="1:6" ht="12.75">
      <c r="A77" s="4"/>
      <c r="B77" s="11"/>
      <c r="C77" s="11"/>
      <c r="D77" s="11"/>
      <c r="E77" s="11"/>
      <c r="F77" s="11"/>
    </row>
    <row r="78" spans="1:6" ht="12.75">
      <c r="A78" s="4"/>
      <c r="B78" s="11"/>
      <c r="C78" s="11"/>
      <c r="D78" s="11"/>
      <c r="E78" s="11"/>
      <c r="F78" s="11"/>
    </row>
    <row r="79" ht="12.75">
      <c r="A79" s="4"/>
    </row>
    <row r="80" ht="12.75">
      <c r="A80" s="4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07" t="str">
        <f>HYPERLINK('[1]реквизиты'!$A$2)</f>
        <v>Чемпионат России по БОЕВОМУ САМБО </v>
      </c>
      <c r="B1" s="108"/>
      <c r="C1" s="108"/>
      <c r="D1" s="108"/>
      <c r="E1" s="108"/>
      <c r="F1" s="108"/>
      <c r="G1" s="108"/>
      <c r="H1" s="109"/>
    </row>
    <row r="2" spans="1:8" ht="12.75" customHeight="1">
      <c r="A2" s="300" t="str">
        <f>HYPERLINK('[1]реквизиты'!$A$3)</f>
        <v>17-20 февраля 2015г.                                                         г.Красноярск</v>
      </c>
      <c r="B2" s="300"/>
      <c r="C2" s="300"/>
      <c r="D2" s="300"/>
      <c r="E2" s="300"/>
      <c r="F2" s="300"/>
      <c r="G2" s="300"/>
      <c r="H2" s="300"/>
    </row>
    <row r="3" spans="1:8" ht="18.75" thickBot="1">
      <c r="A3" s="301" t="s">
        <v>28</v>
      </c>
      <c r="B3" s="301"/>
      <c r="C3" s="301"/>
      <c r="D3" s="301"/>
      <c r="E3" s="301"/>
      <c r="F3" s="301"/>
      <c r="G3" s="301"/>
      <c r="H3" s="301"/>
    </row>
    <row r="4" spans="2:8" ht="18.75" thickBot="1">
      <c r="B4" s="30"/>
      <c r="C4" s="31"/>
      <c r="D4" s="302" t="str">
        <f>'пр.взв.'!D4</f>
        <v>в.к. 62 кг.</v>
      </c>
      <c r="E4" s="303"/>
      <c r="F4" s="304"/>
      <c r="G4" s="31"/>
      <c r="H4" s="31"/>
    </row>
    <row r="5" spans="1:8" ht="18.75" thickBot="1">
      <c r="A5" s="31"/>
      <c r="B5" s="31"/>
      <c r="C5" s="31"/>
      <c r="D5" s="31"/>
      <c r="E5" s="31"/>
      <c r="F5" s="31"/>
      <c r="G5" s="31"/>
      <c r="H5" s="31"/>
    </row>
    <row r="6" spans="1:10" ht="12.75" customHeight="1">
      <c r="A6" s="293" t="s">
        <v>29</v>
      </c>
      <c r="B6" s="284" t="str">
        <f>VLOOKUP(J6,'пр.взв.'!B6:G133,2,FALSE)</f>
        <v>ТАЛДИЕВ Рустам Амерханович</v>
      </c>
      <c r="C6" s="284"/>
      <c r="D6" s="284"/>
      <c r="E6" s="284"/>
      <c r="F6" s="284"/>
      <c r="G6" s="284"/>
      <c r="H6" s="282" t="str">
        <f>VLOOKUP(J6,'пр.взв.'!B6:G133,3,FALSE)</f>
        <v>01.01.93, МС</v>
      </c>
      <c r="I6" s="31"/>
      <c r="J6" s="35">
        <f>'пр.хода'!K17</f>
        <v>14</v>
      </c>
    </row>
    <row r="7" spans="1:10" ht="12.75" customHeight="1">
      <c r="A7" s="294"/>
      <c r="B7" s="285"/>
      <c r="C7" s="285"/>
      <c r="D7" s="285"/>
      <c r="E7" s="285"/>
      <c r="F7" s="285"/>
      <c r="G7" s="285"/>
      <c r="H7" s="283"/>
      <c r="I7" s="31"/>
      <c r="J7" s="35"/>
    </row>
    <row r="8" spans="1:10" ht="12.75" customHeight="1">
      <c r="A8" s="294"/>
      <c r="B8" s="286" t="str">
        <f>VLOOKUP(J6,'пр.взв.'!B6:G133,5,FALSE)</f>
        <v>С-Петербург, ПР</v>
      </c>
      <c r="C8" s="286"/>
      <c r="D8" s="286"/>
      <c r="E8" s="286"/>
      <c r="F8" s="286"/>
      <c r="G8" s="286"/>
      <c r="H8" s="287"/>
      <c r="I8" s="31"/>
      <c r="J8" s="35"/>
    </row>
    <row r="9" spans="1:10" ht="13.5" customHeight="1" thickBot="1">
      <c r="A9" s="295"/>
      <c r="B9" s="288"/>
      <c r="C9" s="288"/>
      <c r="D9" s="288"/>
      <c r="E9" s="288"/>
      <c r="F9" s="288"/>
      <c r="G9" s="288"/>
      <c r="H9" s="289"/>
      <c r="I9" s="31"/>
      <c r="J9" s="35"/>
    </row>
    <row r="10" spans="1:10" ht="18.75" thickBot="1">
      <c r="A10" s="31"/>
      <c r="B10" s="31"/>
      <c r="C10" s="31"/>
      <c r="D10" s="31"/>
      <c r="E10" s="31"/>
      <c r="F10" s="31"/>
      <c r="G10" s="31"/>
      <c r="H10" s="31"/>
      <c r="I10" s="31"/>
      <c r="J10" s="35"/>
    </row>
    <row r="11" spans="1:10" ht="12.75" customHeight="1">
      <c r="A11" s="305" t="s">
        <v>30</v>
      </c>
      <c r="B11" s="284" t="str">
        <f>VLOOKUP(J11,'пр.взв.'!B6:G133,2,FALSE)</f>
        <v>ЛАБАЗАНОВ Узаир Шарапудинович</v>
      </c>
      <c r="C11" s="284"/>
      <c r="D11" s="284"/>
      <c r="E11" s="284"/>
      <c r="F11" s="284"/>
      <c r="G11" s="284"/>
      <c r="H11" s="282" t="str">
        <f>VLOOKUP(J11,'пр.взв.'!B6:G133,3,FALSE)</f>
        <v>17.09.90, МС</v>
      </c>
      <c r="I11" s="31"/>
      <c r="J11" s="35">
        <f>'пр.хода'!K25</f>
        <v>11</v>
      </c>
    </row>
    <row r="12" spans="1:10" ht="12.75" customHeight="1">
      <c r="A12" s="306"/>
      <c r="B12" s="285"/>
      <c r="C12" s="285"/>
      <c r="D12" s="285"/>
      <c r="E12" s="285"/>
      <c r="F12" s="285"/>
      <c r="G12" s="285"/>
      <c r="H12" s="283"/>
      <c r="I12" s="31"/>
      <c r="J12" s="35"/>
    </row>
    <row r="13" spans="1:10" ht="12.75" customHeight="1">
      <c r="A13" s="306"/>
      <c r="B13" s="286" t="str">
        <f>VLOOKUP(J11,'пр.взв.'!B6:G133,5,FALSE)</f>
        <v>Москва, ПР</v>
      </c>
      <c r="C13" s="286"/>
      <c r="D13" s="286"/>
      <c r="E13" s="286"/>
      <c r="F13" s="286"/>
      <c r="G13" s="286"/>
      <c r="H13" s="287"/>
      <c r="I13" s="31"/>
      <c r="J13" s="35"/>
    </row>
    <row r="14" spans="1:10" ht="13.5" customHeight="1" thickBot="1">
      <c r="A14" s="307"/>
      <c r="B14" s="288"/>
      <c r="C14" s="288"/>
      <c r="D14" s="288"/>
      <c r="E14" s="288"/>
      <c r="F14" s="288"/>
      <c r="G14" s="288"/>
      <c r="H14" s="289"/>
      <c r="I14" s="31"/>
      <c r="J14" s="35"/>
    </row>
    <row r="15" spans="1:10" ht="18.75" thickBot="1">
      <c r="A15" s="31"/>
      <c r="B15" s="31"/>
      <c r="C15" s="31"/>
      <c r="D15" s="31"/>
      <c r="E15" s="31"/>
      <c r="F15" s="31"/>
      <c r="G15" s="31"/>
      <c r="H15" s="31"/>
      <c r="I15" s="31"/>
      <c r="J15" s="35"/>
    </row>
    <row r="16" spans="1:10" ht="12.75" customHeight="1">
      <c r="A16" s="290" t="s">
        <v>31</v>
      </c>
      <c r="B16" s="284" t="str">
        <f>VLOOKUP(J16,'пр.взв.'!B6:G133,2,FALSE)</f>
        <v>РЕПЕТЮК Павел Олегович</v>
      </c>
      <c r="C16" s="284"/>
      <c r="D16" s="284"/>
      <c r="E16" s="284"/>
      <c r="F16" s="284"/>
      <c r="G16" s="284"/>
      <c r="H16" s="282" t="str">
        <f>VLOOKUP(J16,'пр.взв.'!B6:G133,3,FALSE)</f>
        <v>17.09.91, МС</v>
      </c>
      <c r="I16" s="31"/>
      <c r="J16" s="35">
        <f>'пр.хода'!O11</f>
        <v>13</v>
      </c>
    </row>
    <row r="17" spans="1:10" ht="12.75" customHeight="1">
      <c r="A17" s="291"/>
      <c r="B17" s="285"/>
      <c r="C17" s="285"/>
      <c r="D17" s="285"/>
      <c r="E17" s="285"/>
      <c r="F17" s="285"/>
      <c r="G17" s="285"/>
      <c r="H17" s="283"/>
      <c r="I17" s="31"/>
      <c r="J17" s="35"/>
    </row>
    <row r="18" spans="1:10" ht="12.75" customHeight="1">
      <c r="A18" s="291"/>
      <c r="B18" s="286" t="str">
        <f>VLOOKUP(J16,'пр.взв.'!B6:G133,5,FALSE)</f>
        <v>С-Петербург, ПР</v>
      </c>
      <c r="C18" s="286"/>
      <c r="D18" s="286"/>
      <c r="E18" s="286"/>
      <c r="F18" s="286"/>
      <c r="G18" s="286"/>
      <c r="H18" s="287"/>
      <c r="I18" s="31"/>
      <c r="J18" s="35"/>
    </row>
    <row r="19" spans="1:10" ht="13.5" customHeight="1" thickBot="1">
      <c r="A19" s="292"/>
      <c r="B19" s="288"/>
      <c r="C19" s="288"/>
      <c r="D19" s="288"/>
      <c r="E19" s="288"/>
      <c r="F19" s="288"/>
      <c r="G19" s="288"/>
      <c r="H19" s="289"/>
      <c r="I19" s="31"/>
      <c r="J19" s="35"/>
    </row>
    <row r="20" spans="1:10" ht="18.75" thickBot="1">
      <c r="A20" s="31"/>
      <c r="B20" s="31"/>
      <c r="C20" s="31"/>
      <c r="D20" s="31"/>
      <c r="E20" s="31"/>
      <c r="F20" s="31"/>
      <c r="G20" s="31"/>
      <c r="H20" s="31"/>
      <c r="I20" s="31"/>
      <c r="J20" s="35"/>
    </row>
    <row r="21" spans="1:10" ht="12.75" customHeight="1">
      <c r="A21" s="290" t="s">
        <v>31</v>
      </c>
      <c r="B21" s="284" t="str">
        <f>VLOOKUP(J21,'пр.взв.'!B6:G133,2,FALSE)</f>
        <v>ДУЛМАЕВ Виктор Вячеславович</v>
      </c>
      <c r="C21" s="284"/>
      <c r="D21" s="284"/>
      <c r="E21" s="284"/>
      <c r="F21" s="284"/>
      <c r="G21" s="284"/>
      <c r="H21" s="282" t="str">
        <f>VLOOKUP(J21,'пр.взв.'!B7:G138,3,FALSE)</f>
        <v>27.01.86, МС</v>
      </c>
      <c r="I21" s="31"/>
      <c r="J21" s="35">
        <f>'пр.хода'!O39</f>
        <v>8</v>
      </c>
    </row>
    <row r="22" spans="1:10" ht="12.75" customHeight="1">
      <c r="A22" s="291"/>
      <c r="B22" s="285"/>
      <c r="C22" s="285"/>
      <c r="D22" s="285"/>
      <c r="E22" s="285"/>
      <c r="F22" s="285"/>
      <c r="G22" s="285"/>
      <c r="H22" s="283"/>
      <c r="I22" s="31"/>
      <c r="J22" s="35"/>
    </row>
    <row r="23" spans="1:9" ht="12.75" customHeight="1">
      <c r="A23" s="291"/>
      <c r="B23" s="286" t="str">
        <f>VLOOKUP(J21,'пр.взв.'!B6:G133,5,FALSE)</f>
        <v>Р.Бурятия, Улан-Удэ, МО</v>
      </c>
      <c r="C23" s="286"/>
      <c r="D23" s="286"/>
      <c r="E23" s="286"/>
      <c r="F23" s="286"/>
      <c r="G23" s="286"/>
      <c r="H23" s="287"/>
      <c r="I23" s="31"/>
    </row>
    <row r="24" spans="1:9" ht="13.5" customHeight="1" thickBot="1">
      <c r="A24" s="292"/>
      <c r="B24" s="288"/>
      <c r="C24" s="288"/>
      <c r="D24" s="288"/>
      <c r="E24" s="288"/>
      <c r="F24" s="288"/>
      <c r="G24" s="288"/>
      <c r="H24" s="289"/>
      <c r="I24" s="31"/>
    </row>
    <row r="25" spans="1:8" ht="18">
      <c r="A25" s="31"/>
      <c r="B25" s="31"/>
      <c r="C25" s="31"/>
      <c r="D25" s="31"/>
      <c r="E25" s="31"/>
      <c r="F25" s="31"/>
      <c r="G25" s="31"/>
      <c r="H25" s="31"/>
    </row>
    <row r="26" spans="1:8" ht="18">
      <c r="A26" s="31" t="s">
        <v>36</v>
      </c>
      <c r="B26" s="31"/>
      <c r="C26" s="31"/>
      <c r="D26" s="31"/>
      <c r="E26" s="31"/>
      <c r="F26" s="31"/>
      <c r="G26" s="31"/>
      <c r="H26" s="31"/>
    </row>
    <row r="27" ht="13.5" thickBot="1"/>
    <row r="28" spans="1:10" ht="12.75" customHeight="1">
      <c r="A28" s="296" t="str">
        <f>VLOOKUP(J28,'пр.взв.'!B7:H70,7,FALSE)</f>
        <v>Коршунов А.И., Зверев С.А.</v>
      </c>
      <c r="B28" s="297"/>
      <c r="C28" s="297"/>
      <c r="D28" s="297"/>
      <c r="E28" s="297"/>
      <c r="F28" s="297"/>
      <c r="G28" s="297"/>
      <c r="H28" s="298"/>
      <c r="J28">
        <f>'пр.хода'!K17</f>
        <v>14</v>
      </c>
    </row>
    <row r="29" spans="1:8" ht="13.5" customHeight="1" thickBot="1">
      <c r="A29" s="299"/>
      <c r="B29" s="288"/>
      <c r="C29" s="288"/>
      <c r="D29" s="288"/>
      <c r="E29" s="288"/>
      <c r="F29" s="288"/>
      <c r="G29" s="288"/>
      <c r="H29" s="289"/>
    </row>
    <row r="32" spans="1:8" ht="18">
      <c r="A32" s="31" t="s">
        <v>32</v>
      </c>
      <c r="B32" s="31"/>
      <c r="C32" s="31"/>
      <c r="D32" s="31"/>
      <c r="E32" s="31"/>
      <c r="F32" s="31"/>
      <c r="G32" s="31"/>
      <c r="H32" s="31"/>
    </row>
    <row r="33" spans="1:8" ht="18">
      <c r="A33" s="31"/>
      <c r="B33" s="31"/>
      <c r="C33" s="31"/>
      <c r="D33" s="31"/>
      <c r="E33" s="31"/>
      <c r="F33" s="31"/>
      <c r="G33" s="31"/>
      <c r="H33" s="31"/>
    </row>
    <row r="34" spans="1:8" ht="18">
      <c r="A34" s="31"/>
      <c r="B34" s="31"/>
      <c r="C34" s="31"/>
      <c r="D34" s="31"/>
      <c r="E34" s="31"/>
      <c r="F34" s="31"/>
      <c r="G34" s="31"/>
      <c r="H34" s="31"/>
    </row>
    <row r="35" spans="1:8" ht="18">
      <c r="A35" s="32"/>
      <c r="B35" s="32"/>
      <c r="C35" s="32"/>
      <c r="D35" s="32"/>
      <c r="E35" s="32"/>
      <c r="F35" s="32"/>
      <c r="G35" s="32"/>
      <c r="H35" s="32"/>
    </row>
    <row r="36" spans="1:8" ht="18">
      <c r="A36" s="33"/>
      <c r="B36" s="33"/>
      <c r="C36" s="33"/>
      <c r="D36" s="33"/>
      <c r="E36" s="33"/>
      <c r="F36" s="33"/>
      <c r="G36" s="33"/>
      <c r="H36" s="33"/>
    </row>
    <row r="37" spans="1:8" ht="18">
      <c r="A37" s="32"/>
      <c r="B37" s="32"/>
      <c r="C37" s="32"/>
      <c r="D37" s="32"/>
      <c r="E37" s="32"/>
      <c r="F37" s="32"/>
      <c r="G37" s="32"/>
      <c r="H37" s="32"/>
    </row>
    <row r="38" spans="1:8" ht="18">
      <c r="A38" s="34"/>
      <c r="B38" s="34"/>
      <c r="C38" s="34"/>
      <c r="D38" s="34"/>
      <c r="E38" s="34"/>
      <c r="F38" s="34"/>
      <c r="G38" s="34"/>
      <c r="H38" s="34"/>
    </row>
    <row r="39" spans="1:8" ht="18">
      <c r="A39" s="32"/>
      <c r="B39" s="32"/>
      <c r="C39" s="32"/>
      <c r="D39" s="32"/>
      <c r="E39" s="32"/>
      <c r="F39" s="32"/>
      <c r="G39" s="32"/>
      <c r="H39" s="32"/>
    </row>
    <row r="40" spans="1:8" ht="18">
      <c r="A40" s="34"/>
      <c r="B40" s="34"/>
      <c r="C40" s="34"/>
      <c r="D40" s="34"/>
      <c r="E40" s="34"/>
      <c r="F40" s="34"/>
      <c r="G40" s="34"/>
      <c r="H40" s="34"/>
    </row>
    <row r="41" spans="1:8" ht="18">
      <c r="A41" s="32"/>
      <c r="B41" s="32"/>
      <c r="C41" s="32"/>
      <c r="D41" s="32"/>
      <c r="E41" s="32"/>
      <c r="F41" s="32"/>
      <c r="G41" s="32"/>
      <c r="H41" s="32"/>
    </row>
    <row r="42" spans="1:8" ht="18">
      <c r="A42" s="34"/>
      <c r="B42" s="34"/>
      <c r="C42" s="34"/>
      <c r="D42" s="34"/>
      <c r="E42" s="34"/>
      <c r="F42" s="34"/>
      <c r="G42" s="34"/>
      <c r="H42" s="34"/>
    </row>
    <row r="43" spans="1:8" ht="18">
      <c r="A43" s="32"/>
      <c r="B43" s="32"/>
      <c r="C43" s="32"/>
      <c r="D43" s="32"/>
      <c r="E43" s="32"/>
      <c r="F43" s="32"/>
      <c r="G43" s="32"/>
      <c r="H43" s="32"/>
    </row>
    <row r="44" spans="1:8" ht="18">
      <c r="A44" s="34"/>
      <c r="B44" s="34"/>
      <c r="C44" s="34"/>
      <c r="D44" s="34"/>
      <c r="E44" s="34"/>
      <c r="F44" s="34"/>
      <c r="G44" s="34"/>
      <c r="H44" s="34"/>
    </row>
  </sheetData>
  <sheetProtection/>
  <mergeCells count="21">
    <mergeCell ref="A1:H1"/>
    <mergeCell ref="A2:H2"/>
    <mergeCell ref="A3:H3"/>
    <mergeCell ref="D4:F4"/>
    <mergeCell ref="A11:A14"/>
    <mergeCell ref="B16:G17"/>
    <mergeCell ref="A28:H29"/>
    <mergeCell ref="A21:A24"/>
    <mergeCell ref="B21:G22"/>
    <mergeCell ref="H21:H22"/>
    <mergeCell ref="B23:H24"/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2015-02-19T03:57:20Z</cp:lastPrinted>
  <dcterms:created xsi:type="dcterms:W3CDTF">1996-10-08T23:32:33Z</dcterms:created>
  <dcterms:modified xsi:type="dcterms:W3CDTF">2015-03-04T16:55:31Z</dcterms:modified>
  <cp:category/>
  <cp:version/>
  <cp:contentType/>
  <cp:contentStatus/>
</cp:coreProperties>
</file>