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.взв." sheetId="1" r:id="rId1"/>
    <sheet name="пр.хода" sheetId="2" r:id="rId2"/>
    <sheet name="медали" sheetId="3" r:id="rId3"/>
    <sheet name="Итоговый" sheetId="4" r:id="rId4"/>
    <sheet name="наградной лист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<sst xmlns="http://schemas.openxmlformats.org/spreadsheetml/2006/main" count="309" uniqueCount="192">
  <si>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</si>
  <si>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</si>
  <si>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</si>
  <si>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</si>
  <si>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</si>
  <si>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</si>
  <si>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</si>
  <si>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</si>
  <si>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</si>
  <si>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</si>
  <si>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</si>
  <si>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</si>
  <si>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</si>
  <si>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</si>
  <si>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</si>
  <si>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</si>
  <si>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</si>
  <si>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</si>
  <si>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</si>
  <si>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</si>
  <si>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</si>
  <si>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</si>
  <si>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</si>
  <si>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</si>
  <si>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</si>
  <si>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</si>
  <si>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</si>
  <si>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</si>
  <si>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</si>
  <si>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</si>
  <si>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</si>
  <si>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</si>
  <si>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</si>
  <si>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</si>
  <si>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</si>
  <si>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</si>
  <si>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</si>
  <si>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</si>
  <si>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</si>
  <si>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</si>
  <si>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</si>
  <si>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</si>
  <si>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</si>
  <si>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</si>
  <si>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21-32</t>
  </si>
  <si>
    <t>АЗИЗОВ Заур Магомедович</t>
  </si>
  <si>
    <t>20.06.87, МС</t>
  </si>
  <si>
    <t>ЦФО</t>
  </si>
  <si>
    <t>Московская, Дубра</t>
  </si>
  <si>
    <t>Малышев Н.Н.</t>
  </si>
  <si>
    <t>БОЛГОВ Павел Васильевич</t>
  </si>
  <si>
    <t>06.11.84, МС</t>
  </si>
  <si>
    <t>МОС</t>
  </si>
  <si>
    <t>Москва, ПР.</t>
  </si>
  <si>
    <t>Антонюк И.А., Серпорезюк Д.В.</t>
  </si>
  <si>
    <t>Болгов Павел Васильевич</t>
  </si>
  <si>
    <t>06.11.1984</t>
  </si>
  <si>
    <t>ВАНЮХАНОВ Николай Николаевич</t>
  </si>
  <si>
    <t>13.05.91, КМС</t>
  </si>
  <si>
    <t>ДВФО</t>
  </si>
  <si>
    <t>Приморский, Владивосток</t>
  </si>
  <si>
    <t>Зубков В.Г., Писаренко А.А.</t>
  </si>
  <si>
    <t>ВЛАСОВ Андрей Романович</t>
  </si>
  <si>
    <t>05.09.91, КМС</t>
  </si>
  <si>
    <t>Сальников В.В., Кабанов Д.Б.</t>
  </si>
  <si>
    <t>Власов Андрей Романович</t>
  </si>
  <si>
    <t>05.09.1991</t>
  </si>
  <si>
    <t>ВОРОБЬЕВ Роман Андреевич</t>
  </si>
  <si>
    <t>08.04.94, КМС</t>
  </si>
  <si>
    <t>УрФО</t>
  </si>
  <si>
    <t>Челябинская, Челябинск</t>
  </si>
  <si>
    <t>Мисбахов В.Н.</t>
  </si>
  <si>
    <t>ГАДЖИЕВ Тимур Сулеймангаджиевич</t>
  </si>
  <si>
    <t>27.08.88, КМС</t>
  </si>
  <si>
    <t>СКФО</t>
  </si>
  <si>
    <t>Р.Дагестан, Махачкала, ПР</t>
  </si>
  <si>
    <t>Гасанханов З.М.</t>
  </si>
  <si>
    <t>ГУКОВ Антон Михайлович</t>
  </si>
  <si>
    <t>21.12.1992 МС</t>
  </si>
  <si>
    <t>Белгородская область, Старый оскол</t>
  </si>
  <si>
    <t>Воронов В.М.</t>
  </si>
  <si>
    <t>ДАДАШОВ Орхан Джаваншир оглы</t>
  </si>
  <si>
    <t>10.01.93, КМС</t>
  </si>
  <si>
    <t>СФО</t>
  </si>
  <si>
    <t>Новосибирская, Новосибирск</t>
  </si>
  <si>
    <t>Кулеш М.В., Немцов Г.Н.</t>
  </si>
  <si>
    <t>ЕКИМОВ Александр Сергеевич</t>
  </si>
  <si>
    <t>08.02.91, КМС</t>
  </si>
  <si>
    <t>С-П</t>
  </si>
  <si>
    <t>Санкт-Петербург, СС</t>
  </si>
  <si>
    <t>Павлов А.Ю., Лебедев А.А.</t>
  </si>
  <si>
    <t>ЕФИМЕНКО Алексей Николаевич</t>
  </si>
  <si>
    <t>12.09.84, МС</t>
  </si>
  <si>
    <t>Красноярский, Красноярск.</t>
  </si>
  <si>
    <t>Знаменский Г.А., Печковский А.В.</t>
  </si>
  <si>
    <t>ИЗМОДЕНОВ Денис Сергеевич</t>
  </si>
  <si>
    <t>08.01.92, КМС</t>
  </si>
  <si>
    <t>Свердловская, Екатеринбург, ПР</t>
  </si>
  <si>
    <t>Галиев В.З.</t>
  </si>
  <si>
    <t>КАЗАНЦЕВ Иван Олегович</t>
  </si>
  <si>
    <t>04.08.90, МС</t>
  </si>
  <si>
    <t>Красноярский, Красноярск, Д</t>
  </si>
  <si>
    <t>Хориков В.А., Яцковский А.В.</t>
  </si>
  <si>
    <t>КАЛИНИН Андрей Алексеевич</t>
  </si>
  <si>
    <t>26.11.85, КМС</t>
  </si>
  <si>
    <t>ГУ МВД по С-Пет. и Лен.обл.</t>
  </si>
  <si>
    <t>Костин С.</t>
  </si>
  <si>
    <t>КОСОВ Иван Григорьевичь</t>
  </si>
  <si>
    <t>07.05.83, МС</t>
  </si>
  <si>
    <t>Елесин Н.А., Гаджиев К.А.</t>
  </si>
  <si>
    <t>Хайбулаев Мовлид Нурединович</t>
  </si>
  <si>
    <t>16.10.1990</t>
  </si>
  <si>
    <t>КУШНЕРИК Илья Геннадьевич</t>
  </si>
  <si>
    <t>06.07.90, МС</t>
  </si>
  <si>
    <t>Костромская, Кострома</t>
  </si>
  <si>
    <t>Кушнерик ГГ</t>
  </si>
  <si>
    <t>МЕШЕВ Рустам Хасанбиевич</t>
  </si>
  <si>
    <t>27.04.88, МС</t>
  </si>
  <si>
    <t>КБР, Нальчик, Д</t>
  </si>
  <si>
    <t>Пченашев М., Ошхунов Б.</t>
  </si>
  <si>
    <t>МЯЛКИН Максим Александрович</t>
  </si>
  <si>
    <t>09.03.88, МС</t>
  </si>
  <si>
    <t>ПФО</t>
  </si>
  <si>
    <t>Саратовская, Балашов, ПР</t>
  </si>
  <si>
    <t>Разваляев С.В.</t>
  </si>
  <si>
    <t>02.12.84, МСМК</t>
  </si>
  <si>
    <t>Р.Бурятия, Улан-Удэ, МО</t>
  </si>
  <si>
    <t>Панов Александр Валерьевич</t>
  </si>
  <si>
    <t>24.07.91, МСМК</t>
  </si>
  <si>
    <t>Бахчев В.К., Ганчук Ю.Е.</t>
  </si>
  <si>
    <t>24.07.1991</t>
  </si>
  <si>
    <t>ПИРОЖКА Иван Владимирович</t>
  </si>
  <si>
    <t>11.11.90, КМС</t>
  </si>
  <si>
    <t>Белгородская,Ст.Оскол</t>
  </si>
  <si>
    <t>Воронов Вм</t>
  </si>
  <si>
    <t>01.01.86, КМС</t>
  </si>
  <si>
    <t>СЕЙДАЛИЕВ Рустем Мустафаевич</t>
  </si>
  <si>
    <t>16.07.88, МС</t>
  </si>
  <si>
    <t>Р.Крым</t>
  </si>
  <si>
    <t>Р.Крым, Феодосия, Д</t>
  </si>
  <si>
    <t>Татаренко С.Е.</t>
  </si>
  <si>
    <t>ХАЗАМОВ Ильяс Магамедхабиевич</t>
  </si>
  <si>
    <t>19.04.94, КМС</t>
  </si>
  <si>
    <t>Саратовская, Саратов, ПР</t>
  </si>
  <si>
    <t>Сержанов Е.Ж., Бахчев В.Н.</t>
  </si>
  <si>
    <t>ХАЙПАЕВ Ильяс Арбиевич</t>
  </si>
  <si>
    <t>19.02.93, МС</t>
  </si>
  <si>
    <t>Москва, ПР</t>
  </si>
  <si>
    <t>Репин Е.Б., Мусаев А.М.</t>
  </si>
  <si>
    <t>ХАТХОХУ Байзет Заурбиевич</t>
  </si>
  <si>
    <t>19.01.91, МС</t>
  </si>
  <si>
    <t>ЮФО</t>
  </si>
  <si>
    <t>Краснодарский, Краснодар.</t>
  </si>
  <si>
    <t>Батмен Ю.Н., Хайбулаев Г.А.</t>
  </si>
  <si>
    <t>ЧУГУЛОВ Эркин Станиславович</t>
  </si>
  <si>
    <t>27.09.1991, мс</t>
  </si>
  <si>
    <t>Омская, Омск, МО</t>
  </si>
  <si>
    <t>Горбунов АВ Бобровский В</t>
  </si>
  <si>
    <t>ШАМСУДИМОВ Шахбан Омаргаджиевич</t>
  </si>
  <si>
    <t>11.03.90, КМС</t>
  </si>
  <si>
    <t>Булатов К.Х., Булатов Г.А.</t>
  </si>
  <si>
    <t>ШКИЛЬ Антон Сергеевич</t>
  </si>
  <si>
    <t>08.08.90, КМС</t>
  </si>
  <si>
    <t>Рязанская,Рязань</t>
  </si>
  <si>
    <t>Кудинов АН</t>
  </si>
  <si>
    <t>ЮРЧЕНКО Константин Владимирович</t>
  </si>
  <si>
    <t>24.01.90, КМС</t>
  </si>
  <si>
    <t>Хабаровский, Хабаровск, ПР</t>
  </si>
  <si>
    <t>Николенко А.Ю.</t>
  </si>
  <si>
    <t>в.к. 74 кг.</t>
  </si>
  <si>
    <t>ТАГИРОВ Тагир Ахмедович</t>
  </si>
  <si>
    <t>07.02.89, МС</t>
  </si>
  <si>
    <t>Москва, МО</t>
  </si>
  <si>
    <t>Мусаев А.С.</t>
  </si>
  <si>
    <t>Тагиров Тагир Ахмедович</t>
  </si>
  <si>
    <t>07.02.1989</t>
  </si>
  <si>
    <t>ХИДИРАЛИЕВ Дилшод Фарходжанович</t>
  </si>
  <si>
    <t>29.06.90, МС</t>
  </si>
  <si>
    <t>Галкин В.Ф., Сагродян В.О.</t>
  </si>
  <si>
    <t>ОМОКТУЕВ Баир Доржиевич</t>
  </si>
  <si>
    <t>ПАНОВ Александр Валерьевич</t>
  </si>
  <si>
    <t>РАДНАЕВ Артём Антонович</t>
  </si>
  <si>
    <t>Цыдыпов Б.В., Санжиев Т.Ш.</t>
  </si>
  <si>
    <t>31 участник</t>
  </si>
  <si>
    <t>4:0</t>
  </si>
  <si>
    <t>3:1</t>
  </si>
  <si>
    <t>3:0</t>
  </si>
  <si>
    <t>2:0</t>
  </si>
  <si>
    <t>4:0(Н)</t>
  </si>
  <si>
    <r>
      <rPr>
        <sz val="8"/>
        <rFont val="Arial Narrow"/>
        <family val="2"/>
      </rPr>
      <t>4:0</t>
    </r>
    <r>
      <rPr>
        <sz val="7"/>
        <rFont val="Arial Narrow"/>
        <family val="2"/>
      </rPr>
      <t>(с.вр.)</t>
    </r>
  </si>
  <si>
    <t>21-31</t>
  </si>
  <si>
    <t>Санжиев Т.Ш.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</si>
</sst>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15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49" fontId="6" fillId="0" borderId="2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24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vertical="center" wrapText="1"/>
    </xf>
    <xf numFmtId="0" fontId="6" fillId="0" borderId="27" xfId="0" applyNumberFormat="1" applyFont="1" applyFill="1" applyBorder="1" applyAlignment="1">
      <alignment vertical="center" wrapText="1"/>
    </xf>
    <xf numFmtId="0" fontId="0" fillId="0" borderId="27" xfId="0" applyFont="1" applyBorder="1" applyAlignment="1">
      <alignment horizontal="left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34" borderId="28" xfId="0" applyNumberFormat="1" applyFont="1" applyFill="1" applyBorder="1" applyAlignment="1">
      <alignment horizontal="center" vertical="center"/>
    </xf>
    <xf numFmtId="49" fontId="0" fillId="34" borderId="28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0" fontId="0" fillId="34" borderId="28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14" fontId="6" fillId="0" borderId="26" xfId="0" applyNumberFormat="1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32" xfId="42" applyNumberFormat="1" applyFont="1" applyBorder="1" applyAlignment="1" applyProtection="1">
      <alignment horizontal="left" vertical="center" wrapText="1"/>
      <protection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42" applyNumberFormat="1" applyFont="1" applyBorder="1" applyAlignment="1" applyProtection="1">
      <alignment horizontal="left" vertical="center" wrapText="1"/>
      <protection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35" xfId="0" applyNumberFormat="1" applyFont="1" applyBorder="1" applyAlignment="1">
      <alignment horizontal="left" vertical="center" wrapText="1"/>
    </xf>
    <xf numFmtId="0" fontId="60" fillId="0" borderId="34" xfId="42" applyNumberFormat="1" applyFont="1" applyBorder="1" applyAlignment="1" applyProtection="1">
      <alignment horizontal="left" vertical="center" wrapText="1"/>
      <protection/>
    </xf>
    <xf numFmtId="0" fontId="60" fillId="0" borderId="3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6" fillId="0" borderId="17" xfId="42" applyNumberFormat="1" applyFont="1" applyBorder="1" applyAlignment="1" applyProtection="1">
      <alignment horizontal="center" vertical="center" wrapText="1"/>
      <protection/>
    </xf>
    <xf numFmtId="0" fontId="6" fillId="0" borderId="25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3" fillId="0" borderId="58" xfId="42" applyNumberFormat="1" applyFont="1" applyBorder="1" applyAlignment="1" applyProtection="1">
      <alignment horizontal="center" vertical="center"/>
      <protection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3" borderId="29" xfId="42" applyNumberFormat="1" applyFont="1" applyFill="1" applyBorder="1" applyAlignment="1" applyProtection="1">
      <alignment horizontal="center" vertical="center" wrapText="1"/>
      <protection/>
    </xf>
    <xf numFmtId="0" fontId="5" fillId="33" borderId="30" xfId="42" applyNumberFormat="1" applyFont="1" applyFill="1" applyBorder="1" applyAlignment="1" applyProtection="1">
      <alignment horizontal="center" vertical="center" wrapText="1"/>
      <protection/>
    </xf>
    <xf numFmtId="0" fontId="5" fillId="33" borderId="3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3" fillId="0" borderId="0" xfId="42" applyFont="1" applyAlignment="1" applyProtection="1">
      <alignment horizontal="center"/>
      <protection/>
    </xf>
    <xf numFmtId="0" fontId="6" fillId="36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13" xfId="42" applyFont="1" applyFill="1" applyBorder="1" applyAlignment="1" applyProtection="1">
      <alignment horizontal="center" vertical="center" wrapText="1"/>
      <protection/>
    </xf>
    <xf numFmtId="0" fontId="6" fillId="0" borderId="63" xfId="42" applyFont="1" applyFill="1" applyBorder="1" applyAlignment="1" applyProtection="1">
      <alignment horizontal="left" vertical="center" wrapText="1"/>
      <protection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/>
      <protection/>
    </xf>
    <xf numFmtId="0" fontId="6" fillId="0" borderId="64" xfId="0" applyNumberFormat="1" applyFont="1" applyBorder="1" applyAlignment="1">
      <alignment horizontal="left" vertical="center" wrapText="1"/>
    </xf>
    <xf numFmtId="0" fontId="6" fillId="0" borderId="6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66" xfId="0" applyNumberFormat="1" applyFont="1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left" vertical="center" wrapText="1"/>
    </xf>
    <xf numFmtId="0" fontId="6" fillId="0" borderId="69" xfId="0" applyNumberFormat="1" applyFont="1" applyBorder="1" applyAlignment="1">
      <alignment horizontal="left" vertical="center" wrapText="1"/>
    </xf>
    <xf numFmtId="0" fontId="6" fillId="0" borderId="28" xfId="42" applyFont="1" applyFill="1" applyBorder="1" applyAlignment="1" applyProtection="1">
      <alignment horizontal="center" vertical="center" wrapText="1"/>
      <protection/>
    </xf>
    <xf numFmtId="0" fontId="6" fillId="0" borderId="27" xfId="42" applyFont="1" applyFill="1" applyBorder="1" applyAlignment="1" applyProtection="1">
      <alignment horizontal="center" vertical="center" wrapText="1"/>
      <protection/>
    </xf>
    <xf numFmtId="0" fontId="60" fillId="0" borderId="28" xfId="0" applyNumberFormat="1" applyFont="1" applyBorder="1" applyAlignment="1">
      <alignment horizontal="left" vertical="center" wrapText="1"/>
    </xf>
    <xf numFmtId="0" fontId="60" fillId="0" borderId="27" xfId="0" applyNumberFormat="1" applyFont="1" applyBorder="1" applyAlignment="1">
      <alignment horizontal="left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42" applyFont="1" applyFill="1" applyBorder="1" applyAlignment="1" applyProtection="1">
      <alignment horizontal="center" vertical="center" wrapText="1"/>
      <protection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left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71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42" applyFont="1" applyFill="1" applyBorder="1" applyAlignment="1" applyProtection="1">
      <alignment horizontal="center" vertical="center" wrapText="1"/>
      <protection/>
    </xf>
    <xf numFmtId="0" fontId="60" fillId="0" borderId="79" xfId="0" applyNumberFormat="1" applyFont="1" applyBorder="1" applyAlignment="1">
      <alignment horizontal="left" vertical="center" wrapText="1"/>
    </xf>
    <xf numFmtId="0" fontId="60" fillId="0" borderId="63" xfId="0" applyNumberFormat="1" applyFont="1" applyBorder="1" applyAlignment="1">
      <alignment horizontal="left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left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9" fillId="37" borderId="58" xfId="0" applyFont="1" applyFill="1" applyBorder="1" applyAlignment="1">
      <alignment horizontal="center" vertical="center"/>
    </xf>
    <xf numFmtId="0" fontId="19" fillId="37" borderId="72" xfId="0" applyFont="1" applyFill="1" applyBorder="1" applyAlignment="1">
      <alignment horizontal="center" vertical="center"/>
    </xf>
    <xf numFmtId="0" fontId="19" fillId="37" borderId="60" xfId="0" applyFont="1" applyFill="1" applyBorder="1" applyAlignment="1">
      <alignment horizontal="center" vertical="center"/>
    </xf>
    <xf numFmtId="0" fontId="19" fillId="36" borderId="58" xfId="0" applyFont="1" applyFill="1" applyBorder="1" applyAlignment="1">
      <alignment horizontal="center" vertical="center"/>
    </xf>
    <xf numFmtId="0" fontId="19" fillId="36" borderId="72" xfId="0" applyFont="1" applyFill="1" applyBorder="1" applyAlignment="1">
      <alignment horizontal="center" vertical="center"/>
    </xf>
    <xf numFmtId="0" fontId="19" fillId="36" borderId="60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29" xfId="42" applyFont="1" applyFill="1" applyBorder="1" applyAlignment="1" applyProtection="1">
      <alignment horizontal="center" vertical="center"/>
      <protection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9" fillId="35" borderId="58" xfId="0" applyFont="1" applyFill="1" applyBorder="1" applyAlignment="1">
      <alignment horizontal="center" vertical="center"/>
    </xf>
    <xf numFmtId="0" fontId="19" fillId="35" borderId="72" xfId="0" applyFont="1" applyFill="1" applyBorder="1" applyAlignment="1">
      <alignment horizontal="center" vertical="center"/>
    </xf>
    <xf numFmtId="0" fontId="19" fillId="35" borderId="6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ВК</v>
          </cell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tabSelected="1" zoomScalePageLayoutView="0" workbookViewId="0" topLeftCell="A16">
      <selection activeCell="H33" sqref="H33:H3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16" t="s">
        <v>22</v>
      </c>
      <c r="B1" s="116"/>
      <c r="C1" s="116"/>
      <c r="D1" s="116"/>
      <c r="E1" s="116"/>
      <c r="F1" s="116"/>
      <c r="G1" s="116"/>
      <c r="H1" s="116"/>
    </row>
    <row r="2" spans="3:9" ht="27.75" customHeight="1" thickBot="1">
      <c r="C2" s="113" t="str">
        <f>HYPERLINK('[1]реквизиты'!$A$2)</f>
        <v>Чемпионат России по БОЕВОМУ САМБО </v>
      </c>
      <c r="D2" s="114"/>
      <c r="E2" s="114"/>
      <c r="F2" s="114"/>
      <c r="G2" s="114"/>
      <c r="H2" s="115"/>
      <c r="I2" s="26"/>
    </row>
    <row r="3" spans="1:8" ht="12.75" customHeight="1">
      <c r="A3" s="117" t="str">
        <f>HYPERLINK('[1]реквизиты'!$A$3)</f>
        <v>17-20 февраля 2015г.                                                         г.Красноярск</v>
      </c>
      <c r="B3" s="117"/>
      <c r="C3" s="117"/>
      <c r="D3" s="117"/>
      <c r="E3" s="117"/>
      <c r="F3" s="117"/>
      <c r="G3" s="117"/>
      <c r="H3" s="117"/>
    </row>
    <row r="4" spans="4:5" ht="12.75">
      <c r="D4" s="172" t="s">
        <v>169</v>
      </c>
      <c r="E4" s="172"/>
    </row>
    <row r="5" spans="1:8" ht="12.75" customHeight="1">
      <c r="A5" s="134" t="s">
        <v>4</v>
      </c>
      <c r="B5" s="140" t="s">
        <v>5</v>
      </c>
      <c r="C5" s="134" t="s">
        <v>6</v>
      </c>
      <c r="D5" s="134" t="s">
        <v>7</v>
      </c>
      <c r="E5" s="130" t="s">
        <v>8</v>
      </c>
      <c r="F5" s="131"/>
      <c r="G5" s="134" t="s">
        <v>10</v>
      </c>
      <c r="H5" s="134" t="s">
        <v>9</v>
      </c>
    </row>
    <row r="6" spans="1:8" ht="12.75" customHeight="1">
      <c r="A6" s="135"/>
      <c r="B6" s="141"/>
      <c r="C6" s="135"/>
      <c r="D6" s="135"/>
      <c r="E6" s="132"/>
      <c r="F6" s="133"/>
      <c r="G6" s="135"/>
      <c r="H6" s="135"/>
    </row>
    <row r="7" spans="1:8" ht="12.75" customHeight="1">
      <c r="A7" s="128">
        <v>1</v>
      </c>
      <c r="B7" s="148">
        <v>1</v>
      </c>
      <c r="C7" s="110" t="s">
        <v>57</v>
      </c>
      <c r="D7" s="134" t="s">
        <v>58</v>
      </c>
      <c r="E7" s="149" t="s">
        <v>59</v>
      </c>
      <c r="F7" s="118" t="s">
        <v>60</v>
      </c>
      <c r="G7" s="136"/>
      <c r="H7" s="118" t="s">
        <v>61</v>
      </c>
    </row>
    <row r="8" spans="1:8" ht="15" customHeight="1">
      <c r="A8" s="129"/>
      <c r="B8" s="148"/>
      <c r="C8" s="111"/>
      <c r="D8" s="135"/>
      <c r="E8" s="149"/>
      <c r="F8" s="119"/>
      <c r="G8" s="137"/>
      <c r="H8" s="119"/>
    </row>
    <row r="9" spans="1:8" ht="12.75" customHeight="1">
      <c r="A9" s="128">
        <v>2</v>
      </c>
      <c r="B9" s="148">
        <v>2</v>
      </c>
      <c r="C9" s="110" t="s">
        <v>149</v>
      </c>
      <c r="D9" s="152" t="s">
        <v>150</v>
      </c>
      <c r="E9" s="144" t="s">
        <v>151</v>
      </c>
      <c r="F9" s="125" t="s">
        <v>152</v>
      </c>
      <c r="G9" s="138"/>
      <c r="H9" s="110" t="s">
        <v>153</v>
      </c>
    </row>
    <row r="10" spans="1:8" ht="15" customHeight="1">
      <c r="A10" s="129"/>
      <c r="B10" s="148"/>
      <c r="C10" s="111"/>
      <c r="D10" s="163"/>
      <c r="E10" s="144"/>
      <c r="F10" s="126"/>
      <c r="G10" s="139"/>
      <c r="H10" s="127"/>
    </row>
    <row r="11" spans="1:8" ht="15" customHeight="1">
      <c r="A11" s="128">
        <v>3</v>
      </c>
      <c r="B11" s="148">
        <v>3</v>
      </c>
      <c r="C11" s="110" t="s">
        <v>67</v>
      </c>
      <c r="D11" s="134" t="s">
        <v>68</v>
      </c>
      <c r="E11" s="149" t="s">
        <v>69</v>
      </c>
      <c r="F11" s="118" t="s">
        <v>70</v>
      </c>
      <c r="G11" s="138"/>
      <c r="H11" s="110" t="s">
        <v>71</v>
      </c>
    </row>
    <row r="12" spans="1:8" ht="15.75" customHeight="1">
      <c r="A12" s="129"/>
      <c r="B12" s="148"/>
      <c r="C12" s="111"/>
      <c r="D12" s="135"/>
      <c r="E12" s="149"/>
      <c r="F12" s="119"/>
      <c r="G12" s="139"/>
      <c r="H12" s="111"/>
    </row>
    <row r="13" spans="1:8" ht="12.75" customHeight="1">
      <c r="A13" s="128">
        <v>4</v>
      </c>
      <c r="B13" s="128">
        <v>4</v>
      </c>
      <c r="C13" s="110" t="s">
        <v>145</v>
      </c>
      <c r="D13" s="152" t="s">
        <v>146</v>
      </c>
      <c r="E13" s="144" t="s">
        <v>52</v>
      </c>
      <c r="F13" s="125" t="s">
        <v>147</v>
      </c>
      <c r="G13" s="138"/>
      <c r="H13" s="110" t="s">
        <v>148</v>
      </c>
    </row>
    <row r="14" spans="1:8" ht="15" customHeight="1">
      <c r="A14" s="129"/>
      <c r="B14" s="128"/>
      <c r="C14" s="111"/>
      <c r="D14" s="163"/>
      <c r="E14" s="144"/>
      <c r="F14" s="126"/>
      <c r="G14" s="139"/>
      <c r="H14" s="127"/>
    </row>
    <row r="15" spans="1:8" ht="12.75" customHeight="1">
      <c r="A15" s="128">
        <v>5</v>
      </c>
      <c r="B15" s="143">
        <v>5</v>
      </c>
      <c r="C15" s="110" t="s">
        <v>131</v>
      </c>
      <c r="D15" s="134" t="s">
        <v>132</v>
      </c>
      <c r="E15" s="151" t="s">
        <v>47</v>
      </c>
      <c r="F15" s="134" t="s">
        <v>133</v>
      </c>
      <c r="G15" s="134"/>
      <c r="H15" s="110" t="s">
        <v>134</v>
      </c>
    </row>
    <row r="16" spans="1:8" ht="15" customHeight="1">
      <c r="A16" s="129"/>
      <c r="B16" s="143"/>
      <c r="C16" s="111"/>
      <c r="D16" s="135"/>
      <c r="E16" s="151"/>
      <c r="F16" s="135"/>
      <c r="G16" s="135"/>
      <c r="H16" s="111"/>
    </row>
    <row r="17" spans="1:8" ht="12.75" customHeight="1">
      <c r="A17" s="128">
        <v>6</v>
      </c>
      <c r="B17" s="148">
        <v>6</v>
      </c>
      <c r="C17" s="118" t="s">
        <v>72</v>
      </c>
      <c r="D17" s="136" t="s">
        <v>73</v>
      </c>
      <c r="E17" s="149" t="s">
        <v>74</v>
      </c>
      <c r="F17" s="118" t="s">
        <v>75</v>
      </c>
      <c r="G17" s="136"/>
      <c r="H17" s="118" t="s">
        <v>76</v>
      </c>
    </row>
    <row r="18" spans="1:8" ht="15" customHeight="1">
      <c r="A18" s="129"/>
      <c r="B18" s="148"/>
      <c r="C18" s="119"/>
      <c r="D18" s="137"/>
      <c r="E18" s="149"/>
      <c r="F18" s="119"/>
      <c r="G18" s="137"/>
      <c r="H18" s="119"/>
    </row>
    <row r="19" spans="1:8" ht="12.75" customHeight="1">
      <c r="A19" s="128">
        <v>7</v>
      </c>
      <c r="B19" s="148">
        <v>7</v>
      </c>
      <c r="C19" s="110" t="s">
        <v>77</v>
      </c>
      <c r="D19" s="134" t="s">
        <v>78</v>
      </c>
      <c r="E19" s="144" t="s">
        <v>47</v>
      </c>
      <c r="F19" s="123" t="s">
        <v>79</v>
      </c>
      <c r="G19" s="138"/>
      <c r="H19" s="110" t="s">
        <v>80</v>
      </c>
    </row>
    <row r="20" spans="1:8" ht="15" customHeight="1">
      <c r="A20" s="129"/>
      <c r="B20" s="148"/>
      <c r="C20" s="111"/>
      <c r="D20" s="135"/>
      <c r="E20" s="144"/>
      <c r="F20" s="124"/>
      <c r="G20" s="139"/>
      <c r="H20" s="111"/>
    </row>
    <row r="21" spans="1:8" ht="12.75" customHeight="1">
      <c r="A21" s="128">
        <v>8</v>
      </c>
      <c r="B21" s="148">
        <v>8</v>
      </c>
      <c r="C21" s="110" t="s">
        <v>62</v>
      </c>
      <c r="D21" s="152" t="s">
        <v>63</v>
      </c>
      <c r="E21" s="145" t="s">
        <v>52</v>
      </c>
      <c r="F21" s="110" t="s">
        <v>53</v>
      </c>
      <c r="G21" s="154"/>
      <c r="H21" s="125" t="s">
        <v>64</v>
      </c>
    </row>
    <row r="22" spans="1:8" ht="15" customHeight="1">
      <c r="A22" s="129"/>
      <c r="B22" s="148"/>
      <c r="C22" s="111" t="s">
        <v>65</v>
      </c>
      <c r="D22" s="153" t="s">
        <v>66</v>
      </c>
      <c r="E22" s="145"/>
      <c r="F22" s="111"/>
      <c r="G22" s="155"/>
      <c r="H22" s="126"/>
    </row>
    <row r="23" spans="1:8" ht="12.75" customHeight="1">
      <c r="A23" s="128">
        <v>9</v>
      </c>
      <c r="B23" s="128">
        <v>9</v>
      </c>
      <c r="C23" s="125" t="s">
        <v>116</v>
      </c>
      <c r="D23" s="164" t="s">
        <v>117</v>
      </c>
      <c r="E23" s="142" t="s">
        <v>74</v>
      </c>
      <c r="F23" s="110" t="s">
        <v>118</v>
      </c>
      <c r="G23" s="166"/>
      <c r="H23" s="118" t="s">
        <v>119</v>
      </c>
    </row>
    <row r="24" spans="1:8" ht="15" customHeight="1">
      <c r="A24" s="129"/>
      <c r="B24" s="128"/>
      <c r="C24" s="126"/>
      <c r="D24" s="165"/>
      <c r="E24" s="142"/>
      <c r="F24" s="111"/>
      <c r="G24" s="167"/>
      <c r="H24" s="119"/>
    </row>
    <row r="25" spans="1:8" ht="12.75" customHeight="1">
      <c r="A25" s="128">
        <v>10</v>
      </c>
      <c r="B25" s="148">
        <v>10</v>
      </c>
      <c r="C25" s="110" t="s">
        <v>86</v>
      </c>
      <c r="D25" s="134" t="s">
        <v>87</v>
      </c>
      <c r="E25" s="145" t="s">
        <v>88</v>
      </c>
      <c r="F25" s="110" t="s">
        <v>89</v>
      </c>
      <c r="G25" s="138"/>
      <c r="H25" s="110" t="s">
        <v>90</v>
      </c>
    </row>
    <row r="26" spans="1:8" ht="15" customHeight="1">
      <c r="A26" s="129"/>
      <c r="B26" s="148"/>
      <c r="C26" s="111"/>
      <c r="D26" s="135"/>
      <c r="E26" s="145"/>
      <c r="F26" s="111"/>
      <c r="G26" s="139"/>
      <c r="H26" s="111"/>
    </row>
    <row r="27" spans="1:8" ht="12.75" customHeight="1">
      <c r="A27" s="128">
        <v>11</v>
      </c>
      <c r="B27" s="128">
        <v>11</v>
      </c>
      <c r="C27" s="168" t="s">
        <v>181</v>
      </c>
      <c r="D27" s="170" t="s">
        <v>135</v>
      </c>
      <c r="E27" s="151" t="s">
        <v>83</v>
      </c>
      <c r="F27" s="110" t="s">
        <v>126</v>
      </c>
      <c r="G27" s="146"/>
      <c r="H27" s="110" t="s">
        <v>182</v>
      </c>
    </row>
    <row r="28" spans="1:8" ht="15" customHeight="1">
      <c r="A28" s="129"/>
      <c r="B28" s="128"/>
      <c r="C28" s="169"/>
      <c r="D28" s="171"/>
      <c r="E28" s="151"/>
      <c r="F28" s="111"/>
      <c r="G28" s="147"/>
      <c r="H28" s="111"/>
    </row>
    <row r="29" spans="1:8" ht="15.75" customHeight="1">
      <c r="A29" s="128">
        <v>12</v>
      </c>
      <c r="B29" s="148">
        <v>12</v>
      </c>
      <c r="C29" s="110" t="s">
        <v>154</v>
      </c>
      <c r="D29" s="152" t="s">
        <v>155</v>
      </c>
      <c r="E29" s="144" t="s">
        <v>83</v>
      </c>
      <c r="F29" s="110" t="s">
        <v>156</v>
      </c>
      <c r="G29" s="138"/>
      <c r="H29" s="110" t="s">
        <v>157</v>
      </c>
    </row>
    <row r="30" spans="1:8" ht="15" customHeight="1">
      <c r="A30" s="129"/>
      <c r="B30" s="148"/>
      <c r="C30" s="111"/>
      <c r="D30" s="135"/>
      <c r="E30" s="144"/>
      <c r="F30" s="111"/>
      <c r="G30" s="139"/>
      <c r="H30" s="111"/>
    </row>
    <row r="31" spans="1:8" ht="12.75" customHeight="1">
      <c r="A31" s="128">
        <v>13</v>
      </c>
      <c r="B31" s="148">
        <v>13</v>
      </c>
      <c r="C31" s="110" t="s">
        <v>45</v>
      </c>
      <c r="D31" s="134" t="s">
        <v>46</v>
      </c>
      <c r="E31" s="149" t="s">
        <v>47</v>
      </c>
      <c r="F31" s="110" t="s">
        <v>48</v>
      </c>
      <c r="G31" s="138"/>
      <c r="H31" s="110" t="s">
        <v>49</v>
      </c>
    </row>
    <row r="32" spans="1:8" ht="15" customHeight="1">
      <c r="A32" s="129"/>
      <c r="B32" s="148"/>
      <c r="C32" s="111"/>
      <c r="D32" s="135"/>
      <c r="E32" s="149"/>
      <c r="F32" s="111"/>
      <c r="G32" s="139"/>
      <c r="H32" s="111"/>
    </row>
    <row r="33" spans="1:8" ht="12.75" customHeight="1">
      <c r="A33" s="128">
        <v>14</v>
      </c>
      <c r="B33" s="148">
        <v>14</v>
      </c>
      <c r="C33" s="168" t="s">
        <v>179</v>
      </c>
      <c r="D33" s="170" t="s">
        <v>125</v>
      </c>
      <c r="E33" s="151" t="s">
        <v>83</v>
      </c>
      <c r="F33" s="110" t="s">
        <v>126</v>
      </c>
      <c r="G33" s="146"/>
      <c r="H33" s="110" t="s">
        <v>191</v>
      </c>
    </row>
    <row r="34" spans="1:8" ht="15" customHeight="1">
      <c r="A34" s="129"/>
      <c r="B34" s="148"/>
      <c r="C34" s="169"/>
      <c r="D34" s="171"/>
      <c r="E34" s="151"/>
      <c r="F34" s="111"/>
      <c r="G34" s="147"/>
      <c r="H34" s="111"/>
    </row>
    <row r="35" spans="1:8" ht="12.75" customHeight="1">
      <c r="A35" s="128">
        <v>15</v>
      </c>
      <c r="B35" s="148">
        <v>15</v>
      </c>
      <c r="C35" s="110" t="s">
        <v>180</v>
      </c>
      <c r="D35" s="134" t="s">
        <v>128</v>
      </c>
      <c r="E35" s="145" t="s">
        <v>52</v>
      </c>
      <c r="F35" s="110" t="s">
        <v>53</v>
      </c>
      <c r="G35" s="138"/>
      <c r="H35" s="110" t="s">
        <v>129</v>
      </c>
    </row>
    <row r="36" spans="1:8" ht="15" customHeight="1">
      <c r="A36" s="129"/>
      <c r="B36" s="148"/>
      <c r="C36" s="111" t="s">
        <v>127</v>
      </c>
      <c r="D36" s="135" t="s">
        <v>130</v>
      </c>
      <c r="E36" s="145"/>
      <c r="F36" s="111"/>
      <c r="G36" s="139"/>
      <c r="H36" s="111"/>
    </row>
    <row r="37" spans="1:8" ht="15.75" customHeight="1">
      <c r="A37" s="128">
        <v>16</v>
      </c>
      <c r="B37" s="148">
        <v>16</v>
      </c>
      <c r="C37" s="110" t="s">
        <v>99</v>
      </c>
      <c r="D37" s="134" t="s">
        <v>100</v>
      </c>
      <c r="E37" s="149" t="s">
        <v>83</v>
      </c>
      <c r="F37" s="110" t="s">
        <v>101</v>
      </c>
      <c r="G37" s="138"/>
      <c r="H37" s="110" t="s">
        <v>102</v>
      </c>
    </row>
    <row r="38" spans="1:8" ht="12.75" customHeight="1">
      <c r="A38" s="129"/>
      <c r="B38" s="148"/>
      <c r="C38" s="111"/>
      <c r="D38" s="135"/>
      <c r="E38" s="149"/>
      <c r="F38" s="111"/>
      <c r="G38" s="139"/>
      <c r="H38" s="111"/>
    </row>
    <row r="39" spans="1:8" ht="12.75" customHeight="1">
      <c r="A39" s="128">
        <v>17</v>
      </c>
      <c r="B39" s="148">
        <v>17</v>
      </c>
      <c r="C39" s="110" t="s">
        <v>103</v>
      </c>
      <c r="D39" s="138" t="s">
        <v>104</v>
      </c>
      <c r="E39" s="144" t="s">
        <v>88</v>
      </c>
      <c r="F39" s="125" t="s">
        <v>105</v>
      </c>
      <c r="G39" s="161"/>
      <c r="H39" s="110" t="s">
        <v>106</v>
      </c>
    </row>
    <row r="40" spans="1:8" ht="12.75" customHeight="1">
      <c r="A40" s="129"/>
      <c r="B40" s="148"/>
      <c r="C40" s="111"/>
      <c r="D40" s="160"/>
      <c r="E40" s="144"/>
      <c r="F40" s="126"/>
      <c r="G40" s="162"/>
      <c r="H40" s="122"/>
    </row>
    <row r="41" spans="1:8" ht="12.75" customHeight="1">
      <c r="A41" s="128">
        <v>18</v>
      </c>
      <c r="B41" s="148">
        <v>18</v>
      </c>
      <c r="C41" s="110" t="s">
        <v>107</v>
      </c>
      <c r="D41" s="134" t="s">
        <v>108</v>
      </c>
      <c r="E41" s="145" t="s">
        <v>52</v>
      </c>
      <c r="F41" s="110" t="s">
        <v>53</v>
      </c>
      <c r="G41" s="146"/>
      <c r="H41" s="123" t="s">
        <v>109</v>
      </c>
    </row>
    <row r="42" spans="1:8" ht="12.75" customHeight="1">
      <c r="A42" s="129"/>
      <c r="B42" s="148"/>
      <c r="C42" s="111" t="s">
        <v>110</v>
      </c>
      <c r="D42" s="135" t="s">
        <v>111</v>
      </c>
      <c r="E42" s="145"/>
      <c r="F42" s="111"/>
      <c r="G42" s="147"/>
      <c r="H42" s="124"/>
    </row>
    <row r="43" spans="1:8" ht="12.75" customHeight="1">
      <c r="A43" s="128">
        <v>19</v>
      </c>
      <c r="B43" s="128">
        <v>19</v>
      </c>
      <c r="C43" s="110" t="s">
        <v>50</v>
      </c>
      <c r="D43" s="134" t="s">
        <v>51</v>
      </c>
      <c r="E43" s="144" t="s">
        <v>52</v>
      </c>
      <c r="F43" s="110" t="s">
        <v>53</v>
      </c>
      <c r="G43" s="138"/>
      <c r="H43" s="110" t="s">
        <v>54</v>
      </c>
    </row>
    <row r="44" spans="1:8" ht="12.75" customHeight="1">
      <c r="A44" s="129"/>
      <c r="B44" s="128"/>
      <c r="C44" s="111" t="s">
        <v>55</v>
      </c>
      <c r="D44" s="135" t="s">
        <v>56</v>
      </c>
      <c r="E44" s="144"/>
      <c r="F44" s="111"/>
      <c r="G44" s="139"/>
      <c r="H44" s="111"/>
    </row>
    <row r="45" spans="1:8" ht="12.75" customHeight="1">
      <c r="A45" s="128">
        <v>20</v>
      </c>
      <c r="B45" s="148">
        <v>20</v>
      </c>
      <c r="C45" s="156" t="s">
        <v>165</v>
      </c>
      <c r="D45" s="158" t="s">
        <v>166</v>
      </c>
      <c r="E45" s="145" t="s">
        <v>59</v>
      </c>
      <c r="F45" s="118" t="s">
        <v>167</v>
      </c>
      <c r="G45" s="156"/>
      <c r="H45" s="118" t="s">
        <v>168</v>
      </c>
    </row>
    <row r="46" spans="1:8" ht="12.75" customHeight="1">
      <c r="A46" s="129"/>
      <c r="B46" s="148"/>
      <c r="C46" s="157"/>
      <c r="D46" s="159"/>
      <c r="E46" s="145"/>
      <c r="F46" s="119"/>
      <c r="G46" s="157"/>
      <c r="H46" s="119"/>
    </row>
    <row r="47" spans="1:8" ht="12.75" customHeight="1">
      <c r="A47" s="128">
        <v>21</v>
      </c>
      <c r="B47" s="148">
        <v>21</v>
      </c>
      <c r="C47" s="110" t="s">
        <v>170</v>
      </c>
      <c r="D47" s="134" t="s">
        <v>171</v>
      </c>
      <c r="E47" s="144" t="s">
        <v>52</v>
      </c>
      <c r="F47" s="125" t="s">
        <v>172</v>
      </c>
      <c r="G47" s="154"/>
      <c r="H47" s="120" t="s">
        <v>173</v>
      </c>
    </row>
    <row r="48" spans="1:8" ht="12.75" customHeight="1">
      <c r="A48" s="129"/>
      <c r="B48" s="148"/>
      <c r="C48" s="111" t="s">
        <v>174</v>
      </c>
      <c r="D48" s="135" t="s">
        <v>175</v>
      </c>
      <c r="E48" s="144"/>
      <c r="F48" s="126"/>
      <c r="G48" s="155"/>
      <c r="H48" s="121"/>
    </row>
    <row r="49" spans="1:8" ht="12.75" customHeight="1">
      <c r="A49" s="128">
        <v>22</v>
      </c>
      <c r="B49" s="148">
        <v>22</v>
      </c>
      <c r="C49" s="110" t="s">
        <v>81</v>
      </c>
      <c r="D49" s="134" t="s">
        <v>82</v>
      </c>
      <c r="E49" s="149" t="s">
        <v>83</v>
      </c>
      <c r="F49" s="110" t="s">
        <v>84</v>
      </c>
      <c r="G49" s="138"/>
      <c r="H49" s="110" t="s">
        <v>85</v>
      </c>
    </row>
    <row r="50" spans="1:8" ht="12.75" customHeight="1">
      <c r="A50" s="129"/>
      <c r="B50" s="148"/>
      <c r="C50" s="111"/>
      <c r="D50" s="135"/>
      <c r="E50" s="149"/>
      <c r="F50" s="111"/>
      <c r="G50" s="139"/>
      <c r="H50" s="111"/>
    </row>
    <row r="51" spans="1:8" ht="12.75" customHeight="1">
      <c r="A51" s="128">
        <v>23</v>
      </c>
      <c r="B51" s="148">
        <v>23</v>
      </c>
      <c r="C51" s="110" t="s">
        <v>91</v>
      </c>
      <c r="D51" s="134" t="s">
        <v>92</v>
      </c>
      <c r="E51" s="149" t="s">
        <v>83</v>
      </c>
      <c r="F51" s="110" t="s">
        <v>93</v>
      </c>
      <c r="G51" s="138"/>
      <c r="H51" s="110" t="s">
        <v>94</v>
      </c>
    </row>
    <row r="52" spans="1:8" ht="12.75" customHeight="1">
      <c r="A52" s="129"/>
      <c r="B52" s="148"/>
      <c r="C52" s="111"/>
      <c r="D52" s="135"/>
      <c r="E52" s="149"/>
      <c r="F52" s="111"/>
      <c r="G52" s="139"/>
      <c r="H52" s="111"/>
    </row>
    <row r="53" spans="1:8" ht="12.75" customHeight="1">
      <c r="A53" s="128">
        <v>24</v>
      </c>
      <c r="B53" s="128">
        <v>24</v>
      </c>
      <c r="C53" s="110" t="s">
        <v>141</v>
      </c>
      <c r="D53" s="134" t="s">
        <v>142</v>
      </c>
      <c r="E53" s="151" t="s">
        <v>122</v>
      </c>
      <c r="F53" s="110" t="s">
        <v>143</v>
      </c>
      <c r="G53" s="146"/>
      <c r="H53" s="110" t="s">
        <v>144</v>
      </c>
    </row>
    <row r="54" spans="1:8" ht="12.75" customHeight="1">
      <c r="A54" s="129"/>
      <c r="B54" s="128"/>
      <c r="C54" s="111"/>
      <c r="D54" s="135"/>
      <c r="E54" s="151"/>
      <c r="F54" s="111"/>
      <c r="G54" s="147"/>
      <c r="H54" s="111"/>
    </row>
    <row r="55" spans="1:8" ht="12.75" customHeight="1">
      <c r="A55" s="142">
        <v>25</v>
      </c>
      <c r="B55" s="148">
        <v>25</v>
      </c>
      <c r="C55" s="118" t="s">
        <v>176</v>
      </c>
      <c r="D55" s="136" t="s">
        <v>177</v>
      </c>
      <c r="E55" s="149" t="s">
        <v>83</v>
      </c>
      <c r="F55" s="110" t="s">
        <v>101</v>
      </c>
      <c r="G55" s="136"/>
      <c r="H55" s="118" t="s">
        <v>178</v>
      </c>
    </row>
    <row r="56" spans="1:8" ht="12.75" customHeight="1">
      <c r="A56" s="142"/>
      <c r="B56" s="148"/>
      <c r="C56" s="119"/>
      <c r="D56" s="137"/>
      <c r="E56" s="149"/>
      <c r="F56" s="111"/>
      <c r="G56" s="137"/>
      <c r="H56" s="119"/>
    </row>
    <row r="57" spans="1:8" ht="12.75" customHeight="1">
      <c r="A57" s="142">
        <v>26</v>
      </c>
      <c r="B57" s="128">
        <v>26</v>
      </c>
      <c r="C57" s="110" t="s">
        <v>112</v>
      </c>
      <c r="D57" s="152" t="s">
        <v>113</v>
      </c>
      <c r="E57" s="151" t="s">
        <v>47</v>
      </c>
      <c r="F57" s="134" t="s">
        <v>114</v>
      </c>
      <c r="G57" s="138"/>
      <c r="H57" s="110" t="s">
        <v>115</v>
      </c>
    </row>
    <row r="58" spans="1:8" ht="12.75" customHeight="1">
      <c r="A58" s="142"/>
      <c r="B58" s="128"/>
      <c r="C58" s="111"/>
      <c r="D58" s="153"/>
      <c r="E58" s="151"/>
      <c r="F58" s="135"/>
      <c r="G58" s="139"/>
      <c r="H58" s="111"/>
    </row>
    <row r="59" spans="1:8" ht="12.75" customHeight="1">
      <c r="A59" s="142">
        <v>27</v>
      </c>
      <c r="B59" s="150">
        <v>27</v>
      </c>
      <c r="C59" s="118" t="s">
        <v>120</v>
      </c>
      <c r="D59" s="136" t="s">
        <v>121</v>
      </c>
      <c r="E59" s="149" t="s">
        <v>122</v>
      </c>
      <c r="F59" s="118" t="s">
        <v>123</v>
      </c>
      <c r="G59" s="136"/>
      <c r="H59" s="118" t="s">
        <v>124</v>
      </c>
    </row>
    <row r="60" spans="1:8" ht="12.75" customHeight="1">
      <c r="A60" s="142"/>
      <c r="B60" s="150"/>
      <c r="C60" s="119"/>
      <c r="D60" s="137"/>
      <c r="E60" s="149"/>
      <c r="F60" s="119"/>
      <c r="G60" s="137"/>
      <c r="H60" s="119"/>
    </row>
    <row r="61" spans="1:8" ht="12.75" customHeight="1">
      <c r="A61" s="142">
        <v>28</v>
      </c>
      <c r="B61" s="148">
        <v>28</v>
      </c>
      <c r="C61" s="110" t="s">
        <v>161</v>
      </c>
      <c r="D61" s="134" t="s">
        <v>162</v>
      </c>
      <c r="E61" s="144" t="s">
        <v>47</v>
      </c>
      <c r="F61" s="123" t="s">
        <v>163</v>
      </c>
      <c r="G61" s="138"/>
      <c r="H61" s="110" t="s">
        <v>164</v>
      </c>
    </row>
    <row r="62" spans="1:8" ht="12.75" customHeight="1">
      <c r="A62" s="142"/>
      <c r="B62" s="148"/>
      <c r="C62" s="111"/>
      <c r="D62" s="135"/>
      <c r="E62" s="144"/>
      <c r="F62" s="124"/>
      <c r="G62" s="139"/>
      <c r="H62" s="111"/>
    </row>
    <row r="63" spans="1:8" ht="12.75" customHeight="1">
      <c r="A63" s="142">
        <v>29</v>
      </c>
      <c r="B63" s="148">
        <v>29</v>
      </c>
      <c r="C63" s="110" t="s">
        <v>158</v>
      </c>
      <c r="D63" s="134" t="s">
        <v>159</v>
      </c>
      <c r="E63" s="149" t="s">
        <v>74</v>
      </c>
      <c r="F63" s="118" t="s">
        <v>75</v>
      </c>
      <c r="G63" s="138"/>
      <c r="H63" s="110" t="s">
        <v>160</v>
      </c>
    </row>
    <row r="64" spans="1:8" ht="12.75" customHeight="1">
      <c r="A64" s="142"/>
      <c r="B64" s="148"/>
      <c r="C64" s="111"/>
      <c r="D64" s="135"/>
      <c r="E64" s="149"/>
      <c r="F64" s="119"/>
      <c r="G64" s="139"/>
      <c r="H64" s="111"/>
    </row>
    <row r="65" spans="1:8" ht="12.75" customHeight="1">
      <c r="A65" s="142">
        <v>30</v>
      </c>
      <c r="B65" s="128">
        <v>30</v>
      </c>
      <c r="C65" s="110" t="s">
        <v>95</v>
      </c>
      <c r="D65" s="134" t="s">
        <v>96</v>
      </c>
      <c r="E65" s="145" t="s">
        <v>69</v>
      </c>
      <c r="F65" s="110" t="s">
        <v>97</v>
      </c>
      <c r="G65" s="146"/>
      <c r="H65" s="110" t="s">
        <v>98</v>
      </c>
    </row>
    <row r="66" spans="1:8" ht="12.75" customHeight="1">
      <c r="A66" s="142"/>
      <c r="B66" s="128"/>
      <c r="C66" s="111"/>
      <c r="D66" s="135"/>
      <c r="E66" s="145"/>
      <c r="F66" s="111"/>
      <c r="G66" s="147"/>
      <c r="H66" s="111"/>
    </row>
    <row r="67" spans="1:8" ht="12.75" customHeight="1">
      <c r="A67" s="142">
        <v>31</v>
      </c>
      <c r="B67" s="143">
        <v>31</v>
      </c>
      <c r="C67" s="110" t="s">
        <v>136</v>
      </c>
      <c r="D67" s="152" t="s">
        <v>137</v>
      </c>
      <c r="E67" s="144" t="s">
        <v>138</v>
      </c>
      <c r="F67" s="125" t="s">
        <v>139</v>
      </c>
      <c r="G67" s="138"/>
      <c r="H67" s="110" t="s">
        <v>140</v>
      </c>
    </row>
    <row r="68" spans="1:8" ht="12.75">
      <c r="A68" s="142"/>
      <c r="B68" s="143"/>
      <c r="C68" s="111"/>
      <c r="D68" s="175"/>
      <c r="E68" s="144"/>
      <c r="F68" s="126"/>
      <c r="G68" s="139"/>
      <c r="H68" s="111"/>
    </row>
    <row r="69" spans="1:8" ht="12.75">
      <c r="A69" s="142">
        <v>32</v>
      </c>
      <c r="B69" s="148"/>
      <c r="C69" s="112"/>
      <c r="D69" s="174"/>
      <c r="E69" s="144"/>
      <c r="F69" s="112"/>
      <c r="G69" s="173"/>
      <c r="H69" s="112"/>
    </row>
    <row r="70" spans="1:8" ht="12.75">
      <c r="A70" s="142"/>
      <c r="B70" s="148"/>
      <c r="C70" s="112"/>
      <c r="D70" s="142"/>
      <c r="E70" s="144"/>
      <c r="F70" s="112"/>
      <c r="G70" s="173"/>
      <c r="H70" s="112"/>
    </row>
    <row r="73" ht="12.75">
      <c r="A73" s="107" t="s">
        <v>39</v>
      </c>
    </row>
    <row r="75" ht="12.75">
      <c r="A75" s="107" t="s">
        <v>40</v>
      </c>
    </row>
    <row r="77" ht="12.75">
      <c r="A77" s="107" t="s">
        <v>41</v>
      </c>
    </row>
    <row r="81" ht="12.75">
      <c r="A81" s="107" t="s">
        <v>42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22">
      <selection activeCell="I21" sqref="I2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</cols>
  <sheetData>
    <row r="1" spans="1:25" ht="18">
      <c r="A1" s="214" t="s">
        <v>23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39"/>
    </row>
    <row r="2" spans="1:25" ht="13.5" customHeight="1" thickBot="1">
      <c r="A2" s="219" t="s">
        <v>24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39"/>
    </row>
    <row r="3" spans="1:25" ht="27.75" customHeight="1" thickBot="1">
      <c r="A3" s="39"/>
      <c r="B3" s="39"/>
      <c r="C3" s="39"/>
      <c r="D3" s="40"/>
      <c r="E3" s="40"/>
      <c r="F3" s="220" t="str">
        <f>HYPERLINK('[1]реквизиты'!$A$2)</f>
        <v>Чемпионат России по БОЕВОМУ САМБО 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2"/>
      <c r="T3" s="39"/>
      <c r="U3" s="39"/>
      <c r="V3" s="39"/>
      <c r="W3" s="39"/>
      <c r="X3" s="39"/>
      <c r="Y3" s="39"/>
    </row>
    <row r="4" spans="1:25" ht="15" customHeight="1" thickBot="1">
      <c r="A4" s="27"/>
      <c r="B4" s="27"/>
      <c r="C4" s="39"/>
      <c r="D4" s="39"/>
      <c r="E4" s="39"/>
      <c r="F4" s="205" t="str">
        <f>HYPERLINK('[1]реквизиты'!$A$3)</f>
        <v>17-20 февраля 2015г.                                                         г.Красноярск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41"/>
      <c r="U4" s="212" t="s">
        <v>183</v>
      </c>
      <c r="V4" s="215" t="str">
        <f>HYPERLINK('пр.взв.'!D4)</f>
        <v>в.к. 74 кг.</v>
      </c>
      <c r="W4" s="216"/>
      <c r="X4" s="39"/>
      <c r="Y4" s="39"/>
    </row>
    <row r="5" spans="1:25" ht="14.25" customHeight="1" thickBot="1">
      <c r="A5" s="200" t="s">
        <v>0</v>
      </c>
      <c r="B5" s="39"/>
      <c r="C5" s="39"/>
      <c r="D5" s="39"/>
      <c r="E5" s="39"/>
      <c r="F5" s="39"/>
      <c r="G5" s="39"/>
      <c r="H5" s="42"/>
      <c r="I5" s="200" t="s">
        <v>2</v>
      </c>
      <c r="J5" s="39"/>
      <c r="K5" s="108">
        <v>1</v>
      </c>
      <c r="L5" s="39"/>
      <c r="M5" s="39"/>
      <c r="N5" s="39"/>
      <c r="O5" s="98"/>
      <c r="P5" s="182" t="str">
        <f>VLOOKUP(O6,'пр.взв.'!B7:E70,2,FALSE)</f>
        <v>ТАГИРОВ Тагир Ахмедович</v>
      </c>
      <c r="Q5" s="183"/>
      <c r="R5" s="183"/>
      <c r="S5" s="184"/>
      <c r="T5" s="98"/>
      <c r="U5" s="213"/>
      <c r="V5" s="217"/>
      <c r="W5" s="218"/>
      <c r="X5" s="200" t="s">
        <v>1</v>
      </c>
      <c r="Y5" s="39"/>
    </row>
    <row r="6" spans="1:26" ht="14.25" customHeight="1" thickBot="1">
      <c r="A6" s="204"/>
      <c r="B6" s="43"/>
      <c r="C6" s="39"/>
      <c r="D6" s="39"/>
      <c r="E6" s="39"/>
      <c r="F6" s="39"/>
      <c r="G6" s="39"/>
      <c r="H6" s="39"/>
      <c r="I6" s="200"/>
      <c r="J6" s="21"/>
      <c r="K6" s="105"/>
      <c r="L6" s="44">
        <v>25</v>
      </c>
      <c r="M6" s="21"/>
      <c r="N6" s="21"/>
      <c r="O6" s="23">
        <v>21</v>
      </c>
      <c r="P6" s="185"/>
      <c r="Q6" s="186"/>
      <c r="R6" s="186"/>
      <c r="S6" s="187"/>
      <c r="T6" s="98"/>
      <c r="U6" s="39"/>
      <c r="V6" s="39"/>
      <c r="W6" s="39"/>
      <c r="X6" s="204"/>
      <c r="Y6" s="39"/>
      <c r="Z6" s="12"/>
    </row>
    <row r="7" spans="1:25" ht="12.75" customHeight="1" thickBot="1">
      <c r="A7" s="201">
        <v>1</v>
      </c>
      <c r="B7" s="176" t="str">
        <f>VLOOKUP(A7,'пр.взв.'!B7:C70,2,FALSE)</f>
        <v>ВАНЮХАНОВ Николай Николаевич</v>
      </c>
      <c r="C7" s="176" t="str">
        <f>VLOOKUP(A7,'пр.взв.'!B7:G70,3,FALSE)</f>
        <v>13.05.91, КМС</v>
      </c>
      <c r="D7" s="176" t="str">
        <f>VLOOKUP(A7,'пр.взв.'!B7:G70,4,FALSE)</f>
        <v>ДВФО</v>
      </c>
      <c r="E7" s="39"/>
      <c r="F7" s="39"/>
      <c r="G7" s="45"/>
      <c r="H7" s="39"/>
      <c r="I7" s="46"/>
      <c r="J7" s="21"/>
      <c r="K7" s="47">
        <v>25</v>
      </c>
      <c r="L7" s="105" t="s">
        <v>184</v>
      </c>
      <c r="M7" s="44">
        <v>21</v>
      </c>
      <c r="N7" s="104"/>
      <c r="O7" s="25"/>
      <c r="P7" s="25"/>
      <c r="Q7" s="48" t="s">
        <v>21</v>
      </c>
      <c r="R7" s="98"/>
      <c r="S7" s="98"/>
      <c r="T7" s="98"/>
      <c r="U7" s="176" t="str">
        <f>VLOOKUP(X7,'пр.взв.'!B7:G70,2,FALSE)</f>
        <v>ХАТХОХУ Байзет Заурбиевич</v>
      </c>
      <c r="V7" s="176" t="str">
        <f>VLOOKUP(X7,'пр.взв.'!B7:G70,3,FALSE)</f>
        <v>19.01.91, МС</v>
      </c>
      <c r="W7" s="176" t="str">
        <f>VLOOKUP(X7,'пр.взв.'!B7:G70,4,FALSE)</f>
        <v>ЮФО</v>
      </c>
      <c r="X7" s="179">
        <v>2</v>
      </c>
      <c r="Y7" s="39"/>
    </row>
    <row r="8" spans="1:25" ht="12.75" customHeight="1">
      <c r="A8" s="202"/>
      <c r="B8" s="177"/>
      <c r="C8" s="177"/>
      <c r="D8" s="177"/>
      <c r="E8" s="49">
        <v>17</v>
      </c>
      <c r="F8" s="50"/>
      <c r="G8" s="51"/>
      <c r="H8" s="52"/>
      <c r="I8" s="25"/>
      <c r="J8" s="21"/>
      <c r="K8" s="53"/>
      <c r="L8" s="54">
        <v>21</v>
      </c>
      <c r="M8" s="105" t="s">
        <v>184</v>
      </c>
      <c r="N8" s="24"/>
      <c r="O8" s="48"/>
      <c r="P8" s="48"/>
      <c r="Q8" s="39"/>
      <c r="R8" s="39"/>
      <c r="S8" s="39"/>
      <c r="T8" s="49">
        <v>18</v>
      </c>
      <c r="U8" s="177"/>
      <c r="V8" s="177"/>
      <c r="W8" s="177"/>
      <c r="X8" s="180"/>
      <c r="Y8" s="39"/>
    </row>
    <row r="9" spans="1:25" ht="12.75" customHeight="1" thickBot="1">
      <c r="A9" s="202">
        <v>17</v>
      </c>
      <c r="B9" s="178" t="str">
        <f>VLOOKUP(A9,'пр.взв.'!B9:C72,2,FALSE)</f>
        <v>КАЛИНИН Андрей Алексеевич</v>
      </c>
      <c r="C9" s="178" t="str">
        <f>VLOOKUP(A9,'пр.взв.'!B7:G70,3,FALSE)</f>
        <v>26.11.85, КМС</v>
      </c>
      <c r="D9" s="178" t="str">
        <f>VLOOKUP(A9,'пр.взв.'!B7:G70,4,FALSE)</f>
        <v>С-П</v>
      </c>
      <c r="E9" s="103" t="s">
        <v>184</v>
      </c>
      <c r="F9" s="55"/>
      <c r="G9" s="50"/>
      <c r="H9" s="53"/>
      <c r="I9" s="24"/>
      <c r="J9" s="21"/>
      <c r="K9" s="44">
        <v>31</v>
      </c>
      <c r="L9" s="53"/>
      <c r="M9" s="56"/>
      <c r="N9" s="44">
        <v>21</v>
      </c>
      <c r="O9" s="48"/>
      <c r="P9" s="48"/>
      <c r="Q9" s="48"/>
      <c r="R9" s="57"/>
      <c r="S9" s="58"/>
      <c r="T9" s="103" t="s">
        <v>185</v>
      </c>
      <c r="U9" s="178" t="str">
        <f>VLOOKUP(X9,'пр.взв.'!B7:G70,2,FALSE)</f>
        <v>КОСОВ Иван Григорьевичь</v>
      </c>
      <c r="V9" s="178" t="str">
        <f>VLOOKUP(X9,'пр.взв.'!B7:G70,3,FALSE)</f>
        <v>07.05.83, МС</v>
      </c>
      <c r="W9" s="178" t="str">
        <f>VLOOKUP(X9,'пр.взв.'!B7:G70,4,FALSE)</f>
        <v>МОС</v>
      </c>
      <c r="X9" s="180">
        <v>18</v>
      </c>
      <c r="Y9" s="39"/>
    </row>
    <row r="10" spans="1:25" ht="12.75" customHeight="1" thickBot="1">
      <c r="A10" s="203"/>
      <c r="B10" s="177"/>
      <c r="C10" s="177"/>
      <c r="D10" s="177"/>
      <c r="E10" s="50"/>
      <c r="F10" s="59"/>
      <c r="G10" s="49">
        <v>17</v>
      </c>
      <c r="H10" s="44"/>
      <c r="I10" s="25"/>
      <c r="J10" s="21"/>
      <c r="K10" s="105"/>
      <c r="L10" s="44">
        <v>31</v>
      </c>
      <c r="M10" s="22"/>
      <c r="N10" s="105" t="s">
        <v>188</v>
      </c>
      <c r="O10" s="21"/>
      <c r="P10" s="21"/>
      <c r="Q10" s="21"/>
      <c r="R10" s="49">
        <v>18</v>
      </c>
      <c r="S10" s="21"/>
      <c r="T10" s="50"/>
      <c r="U10" s="177"/>
      <c r="V10" s="177"/>
      <c r="W10" s="177"/>
      <c r="X10" s="181"/>
      <c r="Y10" s="39"/>
    </row>
    <row r="11" spans="1:25" ht="12.75" customHeight="1" thickBot="1">
      <c r="A11" s="201">
        <v>9</v>
      </c>
      <c r="B11" s="176" t="str">
        <f>VLOOKUP(A11,'пр.взв.'!B11:C74,2,FALSE)</f>
        <v>МЕШЕВ Рустам Хасанбиевич</v>
      </c>
      <c r="C11" s="176" t="str">
        <f>VLOOKUP(A11,'пр.взв.'!B7:G70,3,FALSE)</f>
        <v>27.04.88, МС</v>
      </c>
      <c r="D11" s="176" t="str">
        <f>VLOOKUP(A11,'пр.взв.'!B7:G70,4,FALSE)</f>
        <v>СКФО</v>
      </c>
      <c r="E11" s="39"/>
      <c r="F11" s="50"/>
      <c r="G11" s="103" t="s">
        <v>184</v>
      </c>
      <c r="H11" s="60"/>
      <c r="I11" s="61"/>
      <c r="J11" s="21"/>
      <c r="K11" s="47">
        <v>23</v>
      </c>
      <c r="L11" s="105" t="s">
        <v>184</v>
      </c>
      <c r="M11" s="47">
        <v>31</v>
      </c>
      <c r="N11" s="22"/>
      <c r="O11" s="62">
        <v>21</v>
      </c>
      <c r="P11" s="21"/>
      <c r="Q11" s="63"/>
      <c r="R11" s="103" t="s">
        <v>184</v>
      </c>
      <c r="S11" s="21"/>
      <c r="T11" s="39"/>
      <c r="U11" s="176" t="str">
        <f>VLOOKUP(X11,'пр.взв.'!B7:G70,2,FALSE)</f>
        <v>ЕКИМОВ Александр Сергеевич</v>
      </c>
      <c r="V11" s="176" t="str">
        <f>VLOOKUP(X11,'пр.взв.'!B7:G70,3,FALSE)</f>
        <v>08.02.91, КМС</v>
      </c>
      <c r="W11" s="176" t="str">
        <f>VLOOKUP(X11,'пр.взв.'!B7:G70,4,FALSE)</f>
        <v>С-П</v>
      </c>
      <c r="X11" s="179">
        <v>10</v>
      </c>
      <c r="Y11" s="39"/>
    </row>
    <row r="12" spans="1:25" ht="12.75" customHeight="1">
      <c r="A12" s="202"/>
      <c r="B12" s="177"/>
      <c r="C12" s="177"/>
      <c r="D12" s="177"/>
      <c r="E12" s="49">
        <v>25</v>
      </c>
      <c r="F12" s="64"/>
      <c r="G12" s="50"/>
      <c r="H12" s="52"/>
      <c r="I12" s="65"/>
      <c r="J12" s="24"/>
      <c r="K12" s="53"/>
      <c r="L12" s="47">
        <v>11</v>
      </c>
      <c r="M12" s="106" t="s">
        <v>186</v>
      </c>
      <c r="N12" s="66"/>
      <c r="O12" s="106" t="s">
        <v>184</v>
      </c>
      <c r="P12" s="48"/>
      <c r="Q12" s="67"/>
      <c r="R12" s="68"/>
      <c r="S12" s="69"/>
      <c r="T12" s="49">
        <v>26</v>
      </c>
      <c r="U12" s="177"/>
      <c r="V12" s="177"/>
      <c r="W12" s="177"/>
      <c r="X12" s="180"/>
      <c r="Y12" s="39"/>
    </row>
    <row r="13" spans="1:25" ht="12.75" customHeight="1" thickBot="1">
      <c r="A13" s="202">
        <v>25</v>
      </c>
      <c r="B13" s="178" t="str">
        <f>VLOOKUP(A13,'пр.взв.'!B13:C76,2,FALSE)</f>
        <v>ХИДИРАЛИЕВ Дилшод Фарходжанович</v>
      </c>
      <c r="C13" s="178" t="str">
        <f>VLOOKUP(A13,'пр.взв.'!B7:G70,3,FALSE)</f>
        <v>29.06.90, МС</v>
      </c>
      <c r="D13" s="178" t="str">
        <f>VLOOKUP(A13,'пр.взв.'!B7:G70,4,FALSE)</f>
        <v>СФО</v>
      </c>
      <c r="E13" s="103" t="s">
        <v>185</v>
      </c>
      <c r="F13" s="50"/>
      <c r="G13" s="50"/>
      <c r="H13" s="53"/>
      <c r="I13" s="65"/>
      <c r="J13" s="24"/>
      <c r="K13" s="44"/>
      <c r="L13" s="53"/>
      <c r="M13" s="44"/>
      <c r="N13" s="54">
        <v>28</v>
      </c>
      <c r="O13" s="21"/>
      <c r="P13" s="48"/>
      <c r="Q13" s="70"/>
      <c r="R13" s="39"/>
      <c r="S13" s="39"/>
      <c r="T13" s="103" t="s">
        <v>185</v>
      </c>
      <c r="U13" s="178" t="str">
        <f>VLOOKUP(X13,'пр.взв.'!B7:G70,2,FALSE)</f>
        <v>КУШНЕРИК Илья Геннадьевич</v>
      </c>
      <c r="V13" s="178" t="str">
        <f>VLOOKUP(X13,'пр.взв.'!B7:G70,3,FALSE)</f>
        <v>06.07.90, МС</v>
      </c>
      <c r="W13" s="178" t="str">
        <f>VLOOKUP(X13,'пр.взв.'!B7:G70,4,FALSE)</f>
        <v>ЦФО</v>
      </c>
      <c r="X13" s="180">
        <v>26</v>
      </c>
      <c r="Y13" s="39"/>
    </row>
    <row r="14" spans="1:25" ht="12.75" customHeight="1" thickBot="1">
      <c r="A14" s="203"/>
      <c r="B14" s="177"/>
      <c r="C14" s="177"/>
      <c r="D14" s="177"/>
      <c r="E14" s="50"/>
      <c r="F14" s="50"/>
      <c r="G14" s="59"/>
      <c r="H14" s="24"/>
      <c r="I14" s="49">
        <v>17</v>
      </c>
      <c r="J14" s="69"/>
      <c r="K14" s="44"/>
      <c r="L14" s="24"/>
      <c r="M14" s="24"/>
      <c r="N14" s="44"/>
      <c r="O14" s="69"/>
      <c r="P14" s="49">
        <v>14</v>
      </c>
      <c r="Q14" s="59"/>
      <c r="R14" s="39"/>
      <c r="S14" s="39"/>
      <c r="T14" s="50"/>
      <c r="U14" s="177"/>
      <c r="V14" s="177"/>
      <c r="W14" s="177"/>
      <c r="X14" s="181"/>
      <c r="Y14" s="39"/>
    </row>
    <row r="15" spans="1:25" ht="12.75" customHeight="1" thickBot="1">
      <c r="A15" s="201">
        <v>5</v>
      </c>
      <c r="B15" s="176" t="str">
        <f>VLOOKUP(A15,'пр.взв.'!B15:C78,2,FALSE)</f>
        <v>ПИРОЖКА Иван Владимирович</v>
      </c>
      <c r="C15" s="176" t="str">
        <f>VLOOKUP(A15,'пр.взв.'!B7:G70,3,FALSE)</f>
        <v>11.11.90, КМС</v>
      </c>
      <c r="D15" s="176" t="str">
        <f>VLOOKUP(A15,'пр.взв.'!B7:G70,4,FALSE)</f>
        <v>ЦФО</v>
      </c>
      <c r="E15" s="39"/>
      <c r="F15" s="39"/>
      <c r="G15" s="50"/>
      <c r="H15" s="25"/>
      <c r="I15" s="103" t="s">
        <v>185</v>
      </c>
      <c r="J15" s="22"/>
      <c r="K15" s="44"/>
      <c r="L15" s="21"/>
      <c r="M15" s="21"/>
      <c r="N15" s="21"/>
      <c r="O15" s="72"/>
      <c r="P15" s="103" t="s">
        <v>186</v>
      </c>
      <c r="Q15" s="71"/>
      <c r="R15" s="39"/>
      <c r="S15" s="39"/>
      <c r="T15" s="39"/>
      <c r="U15" s="176" t="str">
        <f>VLOOKUP(X15,'пр.взв.'!B7:G70,2,FALSE)</f>
        <v>ГАДЖИЕВ Тимур Сулеймангаджиевич</v>
      </c>
      <c r="V15" s="176" t="str">
        <f>VLOOKUP(X15,'пр.взв.'!B7:G70,3,FALSE)</f>
        <v>27.08.88, КМС</v>
      </c>
      <c r="W15" s="176" t="str">
        <f>VLOOKUP(X15,'пр.взв.'!B7:G70,4,FALSE)</f>
        <v>СКФО</v>
      </c>
      <c r="X15" s="179">
        <v>6</v>
      </c>
      <c r="Y15" s="39"/>
    </row>
    <row r="16" spans="1:25" ht="12.75" customHeight="1">
      <c r="A16" s="202"/>
      <c r="B16" s="177"/>
      <c r="C16" s="177"/>
      <c r="D16" s="177"/>
      <c r="E16" s="49">
        <v>21</v>
      </c>
      <c r="F16" s="50"/>
      <c r="G16" s="50"/>
      <c r="H16" s="56"/>
      <c r="J16" s="21"/>
      <c r="K16" s="72"/>
      <c r="L16" s="194" t="s">
        <v>35</v>
      </c>
      <c r="M16" s="194"/>
      <c r="N16" s="21"/>
      <c r="O16" s="71"/>
      <c r="Q16" s="72"/>
      <c r="R16" s="39"/>
      <c r="S16" s="39"/>
      <c r="T16" s="49">
        <v>6</v>
      </c>
      <c r="U16" s="177"/>
      <c r="V16" s="177"/>
      <c r="W16" s="177"/>
      <c r="X16" s="180"/>
      <c r="Y16" s="39"/>
    </row>
    <row r="17" spans="1:25" ht="12.75" customHeight="1" thickBot="1">
      <c r="A17" s="202">
        <v>21</v>
      </c>
      <c r="B17" s="178" t="str">
        <f>VLOOKUP(A17,'пр.взв.'!B17:C80,2,FALSE)</f>
        <v>ТАГИРОВ Тагир Ахмедович</v>
      </c>
      <c r="C17" s="178" t="str">
        <f>VLOOKUP(A17,'пр.взв.'!B7:G70,3,FALSE)</f>
        <v>07.02.89, МС</v>
      </c>
      <c r="D17" s="178" t="str">
        <f>VLOOKUP(A17,'пр.взв.'!B7:G70,4,FALSE)</f>
        <v>МОС</v>
      </c>
      <c r="E17" s="103" t="s">
        <v>185</v>
      </c>
      <c r="F17" s="55"/>
      <c r="G17" s="50"/>
      <c r="H17" s="73"/>
      <c r="I17" s="21"/>
      <c r="J17" s="21"/>
      <c r="K17" s="30">
        <v>14</v>
      </c>
      <c r="L17" s="21"/>
      <c r="M17" s="21"/>
      <c r="N17" s="22"/>
      <c r="O17" s="21"/>
      <c r="P17" s="21"/>
      <c r="Q17" s="72"/>
      <c r="R17" s="57"/>
      <c r="S17" s="58"/>
      <c r="T17" s="103" t="s">
        <v>184</v>
      </c>
      <c r="U17" s="178" t="str">
        <f>VLOOKUP(X17,'пр.взв.'!B7:G70,2,FALSE)</f>
        <v>ДАДАШОВ Орхан Джаваншир оглы</v>
      </c>
      <c r="V17" s="178" t="str">
        <f>VLOOKUP(X17,'пр.взв.'!B7:G70,3,FALSE)</f>
        <v>10.01.93, КМС</v>
      </c>
      <c r="W17" s="178" t="str">
        <f>VLOOKUP(X17,'пр.взв.'!B7:G70,4,FALSE)</f>
        <v>СФО</v>
      </c>
      <c r="X17" s="180">
        <v>22</v>
      </c>
      <c r="Y17" s="39"/>
    </row>
    <row r="18" spans="1:25" ht="12.75" customHeight="1" thickBot="1">
      <c r="A18" s="203"/>
      <c r="B18" s="177"/>
      <c r="C18" s="177"/>
      <c r="D18" s="177"/>
      <c r="E18" s="50"/>
      <c r="F18" s="59"/>
      <c r="G18" s="49">
        <v>21</v>
      </c>
      <c r="H18" s="47"/>
      <c r="I18" s="21"/>
      <c r="J18" s="21"/>
      <c r="K18" s="206" t="str">
        <f>VLOOKUP(K17,'пр.взв.'!B7:D70,2,FALSE)</f>
        <v>ОМОКТУЕВ Баир Доржиевич</v>
      </c>
      <c r="L18" s="207"/>
      <c r="M18" s="207"/>
      <c r="N18" s="208"/>
      <c r="O18" s="48"/>
      <c r="P18" s="21"/>
      <c r="Q18" s="74"/>
      <c r="R18" s="49">
        <v>14</v>
      </c>
      <c r="S18" s="21"/>
      <c r="T18" s="50"/>
      <c r="U18" s="177"/>
      <c r="V18" s="177"/>
      <c r="W18" s="177"/>
      <c r="X18" s="181"/>
      <c r="Y18" s="39"/>
    </row>
    <row r="19" spans="1:25" ht="12.75" customHeight="1" thickBot="1">
      <c r="A19" s="201">
        <v>13</v>
      </c>
      <c r="B19" s="176" t="str">
        <f>VLOOKUP(A19,'пр.взв.'!B19:C82,2,FALSE)</f>
        <v>АЗИЗОВ Заур Магомедович</v>
      </c>
      <c r="C19" s="176" t="str">
        <f>VLOOKUP(A19,'пр.взв.'!B7:G70,3,FALSE)</f>
        <v>20.06.87, МС</v>
      </c>
      <c r="D19" s="176" t="str">
        <f>VLOOKUP(A19,'пр.взв.'!B7:G70,4,FALSE)</f>
        <v>ЦФО</v>
      </c>
      <c r="E19" s="39"/>
      <c r="F19" s="50"/>
      <c r="G19" s="103" t="s">
        <v>185</v>
      </c>
      <c r="H19" s="53"/>
      <c r="I19" s="21"/>
      <c r="J19" s="21"/>
      <c r="K19" s="209"/>
      <c r="L19" s="210"/>
      <c r="M19" s="210"/>
      <c r="N19" s="211"/>
      <c r="O19" s="48"/>
      <c r="P19" s="21"/>
      <c r="Q19" s="21"/>
      <c r="R19" s="103" t="s">
        <v>185</v>
      </c>
      <c r="S19" s="21"/>
      <c r="T19" s="39"/>
      <c r="U19" s="176" t="str">
        <f>VLOOKUP(X19,'пр.взв.'!B7:G70,2,FALSE)</f>
        <v>ОМОКТУЕВ Баир Доржиевич</v>
      </c>
      <c r="V19" s="176" t="str">
        <f>VLOOKUP(X19,'пр.взв.'!B7:G70,3,FALSE)</f>
        <v>02.12.84, МСМК</v>
      </c>
      <c r="W19" s="176" t="str">
        <f>VLOOKUP(X19,'пр.взв.'!B7:G70,4,FALSE)</f>
        <v>СФО</v>
      </c>
      <c r="X19" s="179">
        <v>14</v>
      </c>
      <c r="Y19" s="39"/>
    </row>
    <row r="20" spans="1:25" ht="12.75" customHeight="1">
      <c r="A20" s="202"/>
      <c r="B20" s="177"/>
      <c r="C20" s="177"/>
      <c r="D20" s="177"/>
      <c r="E20" s="49">
        <v>13</v>
      </c>
      <c r="F20" s="64"/>
      <c r="G20" s="50"/>
      <c r="H20" s="52"/>
      <c r="I20" s="21"/>
      <c r="J20" s="21"/>
      <c r="K20" s="72"/>
      <c r="L20" s="195"/>
      <c r="M20" s="196"/>
      <c r="N20" s="48"/>
      <c r="O20" s="67"/>
      <c r="P20" s="21"/>
      <c r="Q20" s="39"/>
      <c r="R20" s="68"/>
      <c r="S20" s="69"/>
      <c r="T20" s="49">
        <v>14</v>
      </c>
      <c r="U20" s="177"/>
      <c r="V20" s="177"/>
      <c r="W20" s="177"/>
      <c r="X20" s="180"/>
      <c r="Y20" s="39"/>
    </row>
    <row r="21" spans="1:25" ht="12.75" customHeight="1" thickBot="1">
      <c r="A21" s="202">
        <v>29</v>
      </c>
      <c r="B21" s="178" t="str">
        <f>VLOOKUP(A21,'пр.взв.'!B21:C84,2,FALSE)</f>
        <v>ШАМСУДИМОВ Шахбан Омаргаджиевич</v>
      </c>
      <c r="C21" s="178" t="str">
        <f>VLOOKUP(A21,'пр.взв.'!B7:G70,3,FALSE)</f>
        <v>11.03.90, КМС</v>
      </c>
      <c r="D21" s="178" t="str">
        <f>VLOOKUP(A21,'пр.взв.'!B7:G70,4,FALSE)</f>
        <v>СКФО</v>
      </c>
      <c r="E21" s="103" t="s">
        <v>184</v>
      </c>
      <c r="F21" s="50"/>
      <c r="G21" s="50"/>
      <c r="H21" s="53"/>
      <c r="I21" s="21"/>
      <c r="J21" s="21"/>
      <c r="K21" s="72"/>
      <c r="L21" s="21"/>
      <c r="M21" s="48"/>
      <c r="N21" s="48"/>
      <c r="O21" s="67"/>
      <c r="P21" s="21"/>
      <c r="Q21" s="39"/>
      <c r="R21" s="39"/>
      <c r="S21" s="39"/>
      <c r="T21" s="103" t="s">
        <v>184</v>
      </c>
      <c r="U21" s="178" t="str">
        <f>VLOOKUP(X21,'пр.взв.'!B7:G70,2,FALSE)</f>
        <v>ИЗМОДЕНОВ Денис Сергеевич</v>
      </c>
      <c r="V21" s="178" t="str">
        <f>VLOOKUP(X21,'пр.взв.'!B7:G70,3,FALSE)</f>
        <v>08.01.92, КМС</v>
      </c>
      <c r="W21" s="178" t="str">
        <f>VLOOKUP(X21,'пр.взв.'!B7:G70,4,FALSE)</f>
        <v>УрФО</v>
      </c>
      <c r="X21" s="180">
        <v>30</v>
      </c>
      <c r="Y21" s="39"/>
    </row>
    <row r="22" spans="1:25" ht="12.75" customHeight="1" thickBot="1">
      <c r="A22" s="203"/>
      <c r="B22" s="177"/>
      <c r="C22" s="177"/>
      <c r="D22" s="177"/>
      <c r="E22" s="50"/>
      <c r="F22" s="50"/>
      <c r="G22" s="50"/>
      <c r="H22" s="52"/>
      <c r="I22" s="21"/>
      <c r="J22" s="21"/>
      <c r="K22" s="49">
        <v>17</v>
      </c>
      <c r="L22" s="21"/>
      <c r="M22" s="48"/>
      <c r="N22" s="49">
        <v>14</v>
      </c>
      <c r="O22" s="67"/>
      <c r="P22" s="21"/>
      <c r="Q22" s="39"/>
      <c r="R22" s="39"/>
      <c r="S22" s="39"/>
      <c r="T22" s="50"/>
      <c r="U22" s="177"/>
      <c r="V22" s="177"/>
      <c r="W22" s="177"/>
      <c r="X22" s="181"/>
      <c r="Y22" s="39"/>
    </row>
    <row r="23" spans="1:25" ht="12.75" customHeight="1" thickBot="1">
      <c r="A23" s="201">
        <v>3</v>
      </c>
      <c r="B23" s="176" t="str">
        <f>VLOOKUP(A23,'пр.взв.'!B7:C70,2,FALSE)</f>
        <v>ВОРОБЬЕВ Роман Андреевич</v>
      </c>
      <c r="C23" s="176" t="str">
        <f>VLOOKUP(A23,'пр.взв.'!B7:G70,3,FALSE)</f>
        <v>08.04.94, КМС</v>
      </c>
      <c r="D23" s="176" t="str">
        <f>VLOOKUP(A23,'пр.взв.'!B7:G70,4,FALSE)</f>
        <v>УрФО</v>
      </c>
      <c r="E23" s="39"/>
      <c r="F23" s="39"/>
      <c r="G23" s="45"/>
      <c r="H23" s="39"/>
      <c r="I23" s="46"/>
      <c r="J23" s="75"/>
      <c r="K23" s="103" t="s">
        <v>184</v>
      </c>
      <c r="L23" s="76"/>
      <c r="M23" s="48"/>
      <c r="N23" s="103" t="s">
        <v>184</v>
      </c>
      <c r="O23" s="67"/>
      <c r="P23" s="21"/>
      <c r="Q23" s="39"/>
      <c r="R23" s="39"/>
      <c r="S23" s="39"/>
      <c r="T23" s="39"/>
      <c r="U23" s="176" t="str">
        <f>VLOOKUP(X23,'пр.взв.'!B7:G70,2,FALSE)</f>
        <v>ХАЙПАЕВ Ильяс Арбиевич</v>
      </c>
      <c r="V23" s="176" t="str">
        <f>VLOOKUP(X23,'пр.взв.'!B7:G70,3,FALSE)</f>
        <v>19.02.93, МС</v>
      </c>
      <c r="W23" s="176" t="str">
        <f>VLOOKUP(X23,'пр.взв.'!B7:G70,4,FALSE)</f>
        <v>МОС</v>
      </c>
      <c r="X23" s="179">
        <v>4</v>
      </c>
      <c r="Y23" s="39"/>
    </row>
    <row r="24" spans="1:25" ht="12.75" customHeight="1">
      <c r="A24" s="202"/>
      <c r="B24" s="177"/>
      <c r="C24" s="177"/>
      <c r="D24" s="177"/>
      <c r="E24" s="49">
        <v>3</v>
      </c>
      <c r="F24" s="50"/>
      <c r="G24" s="51"/>
      <c r="H24" s="52"/>
      <c r="I24" s="25"/>
      <c r="J24" s="44"/>
      <c r="K24" s="77"/>
      <c r="L24" s="194" t="s">
        <v>26</v>
      </c>
      <c r="M24" s="194"/>
      <c r="N24" s="48"/>
      <c r="O24" s="67"/>
      <c r="P24" s="21"/>
      <c r="Q24" s="39"/>
      <c r="R24" s="39"/>
      <c r="S24" s="39"/>
      <c r="T24" s="49">
        <v>4</v>
      </c>
      <c r="U24" s="177"/>
      <c r="V24" s="177"/>
      <c r="W24" s="177"/>
      <c r="X24" s="180"/>
      <c r="Y24" s="39"/>
    </row>
    <row r="25" spans="1:25" ht="12.75" customHeight="1" thickBot="1">
      <c r="A25" s="202">
        <v>19</v>
      </c>
      <c r="B25" s="178" t="str">
        <f>VLOOKUP(A25,'пр.взв.'!B25:C88,2,FALSE)</f>
        <v>БОЛГОВ Павел Васильевич</v>
      </c>
      <c r="C25" s="178" t="str">
        <f>VLOOKUP(A25,'пр.взв.'!B7:G70,3,FALSE)</f>
        <v>06.11.84, МС</v>
      </c>
      <c r="D25" s="178" t="str">
        <f>VLOOKUP(A25,'пр.взв.'!B7:G70,4,FALSE)</f>
        <v>МОС</v>
      </c>
      <c r="E25" s="103" t="s">
        <v>186</v>
      </c>
      <c r="F25" s="55"/>
      <c r="G25" s="50"/>
      <c r="H25" s="53"/>
      <c r="I25" s="24"/>
      <c r="J25" s="25"/>
      <c r="K25" s="30">
        <v>17</v>
      </c>
      <c r="L25" s="21"/>
      <c r="M25" s="21"/>
      <c r="N25" s="22"/>
      <c r="O25" s="67"/>
      <c r="P25" s="21"/>
      <c r="Q25" s="39"/>
      <c r="R25" s="57"/>
      <c r="S25" s="58"/>
      <c r="T25" s="109" t="s">
        <v>189</v>
      </c>
      <c r="U25" s="178" t="str">
        <f>VLOOKUP(X25,'пр.взв.'!B7:G70,2,FALSE)</f>
        <v>ЮРЧЕНКО Константин Владимирович</v>
      </c>
      <c r="V25" s="178" t="str">
        <f>VLOOKUP(X25,'пр.взв.'!B7:G70,3,FALSE)</f>
        <v>24.01.90, КМС</v>
      </c>
      <c r="W25" s="178" t="str">
        <f>VLOOKUP(X25,'пр.взв.'!B7:G70,4,FALSE)</f>
        <v>ДВФО</v>
      </c>
      <c r="X25" s="180">
        <v>20</v>
      </c>
      <c r="Y25" s="39"/>
    </row>
    <row r="26" spans="1:25" ht="12.75" customHeight="1" thickBot="1">
      <c r="A26" s="203"/>
      <c r="B26" s="177"/>
      <c r="C26" s="177"/>
      <c r="D26" s="177"/>
      <c r="E26" s="50"/>
      <c r="F26" s="59"/>
      <c r="G26" s="49">
        <v>11</v>
      </c>
      <c r="H26" s="44"/>
      <c r="I26" s="25"/>
      <c r="J26" s="78"/>
      <c r="K26" s="188" t="str">
        <f>VLOOKUP(K25,'пр.взв.'!B7:D78,2,FALSE)</f>
        <v>КАЛИНИН Андрей Алексеевич</v>
      </c>
      <c r="L26" s="189"/>
      <c r="M26" s="189"/>
      <c r="N26" s="190"/>
      <c r="O26" s="48"/>
      <c r="P26" s="21"/>
      <c r="Q26" s="39"/>
      <c r="R26" s="49">
        <v>28</v>
      </c>
      <c r="S26" s="21"/>
      <c r="T26" s="50"/>
      <c r="U26" s="177"/>
      <c r="V26" s="177"/>
      <c r="W26" s="177"/>
      <c r="X26" s="181"/>
      <c r="Y26" s="39"/>
    </row>
    <row r="27" spans="1:25" ht="12.75" customHeight="1" thickBot="1">
      <c r="A27" s="201">
        <v>11</v>
      </c>
      <c r="B27" s="176" t="str">
        <f>VLOOKUP(A27,'пр.взв.'!B27:C90,2,FALSE)</f>
        <v>РАДНАЕВ Артём Антонович</v>
      </c>
      <c r="C27" s="176" t="str">
        <f>VLOOKUP(A27,'пр.взв.'!B7:G70,3,FALSE)</f>
        <v>01.01.86, КМС</v>
      </c>
      <c r="D27" s="176" t="str">
        <f>VLOOKUP(A27,'пр.взв.'!B7:G70,4,FALSE)</f>
        <v>СФО</v>
      </c>
      <c r="E27" s="39"/>
      <c r="F27" s="50"/>
      <c r="G27" s="103" t="s">
        <v>185</v>
      </c>
      <c r="H27" s="60"/>
      <c r="I27" s="61"/>
      <c r="J27" s="78"/>
      <c r="K27" s="191"/>
      <c r="L27" s="192"/>
      <c r="M27" s="192"/>
      <c r="N27" s="193"/>
      <c r="O27" s="48"/>
      <c r="P27" s="22"/>
      <c r="Q27" s="58"/>
      <c r="R27" s="103" t="s">
        <v>185</v>
      </c>
      <c r="S27" s="21"/>
      <c r="T27" s="39"/>
      <c r="U27" s="176" t="str">
        <f>VLOOKUP(X27,'пр.взв.'!B7:G70,2,FALSE)</f>
        <v>ЧУГУЛОВ Эркин Станиславович</v>
      </c>
      <c r="V27" s="176" t="str">
        <f>VLOOKUP(X27,'пр.взв.'!B7:G70,3,FALSE)</f>
        <v>27.09.1991, мс</v>
      </c>
      <c r="W27" s="176" t="str">
        <f>VLOOKUP(X27,'пр.взв.'!B7:G70,4,FALSE)</f>
        <v>СФО</v>
      </c>
      <c r="X27" s="179">
        <v>12</v>
      </c>
      <c r="Y27" s="39"/>
    </row>
    <row r="28" spans="1:25" ht="12.75" customHeight="1">
      <c r="A28" s="202"/>
      <c r="B28" s="177"/>
      <c r="C28" s="177"/>
      <c r="D28" s="177"/>
      <c r="E28" s="49">
        <v>11</v>
      </c>
      <c r="F28" s="64"/>
      <c r="G28" s="50"/>
      <c r="H28" s="52"/>
      <c r="I28" s="65"/>
      <c r="J28" s="44"/>
      <c r="K28" s="79"/>
      <c r="L28" s="76"/>
      <c r="M28" s="48"/>
      <c r="N28" s="48"/>
      <c r="O28" s="67"/>
      <c r="P28" s="22"/>
      <c r="Q28" s="21"/>
      <c r="R28" s="68"/>
      <c r="S28" s="69"/>
      <c r="T28" s="49">
        <v>28</v>
      </c>
      <c r="U28" s="177"/>
      <c r="V28" s="177"/>
      <c r="W28" s="177"/>
      <c r="X28" s="180"/>
      <c r="Y28" s="39"/>
    </row>
    <row r="29" spans="1:25" ht="12.75" customHeight="1" thickBot="1">
      <c r="A29" s="202">
        <v>27</v>
      </c>
      <c r="B29" s="178" t="str">
        <f>VLOOKUP(A29,'пр.взв.'!B29:C92,2,FALSE)</f>
        <v>МЯЛКИН Максим Александрович</v>
      </c>
      <c r="C29" s="178" t="str">
        <f>VLOOKUP(A29,'пр.взв.'!B7:G70,3,FALSE)</f>
        <v>09.03.88, МС</v>
      </c>
      <c r="D29" s="178" t="str">
        <f>VLOOKUP(A29,'пр.взв.'!B7:G70,4,FALSE)</f>
        <v>ПФО</v>
      </c>
      <c r="E29" s="103" t="s">
        <v>185</v>
      </c>
      <c r="F29" s="50"/>
      <c r="G29" s="50"/>
      <c r="H29" s="53"/>
      <c r="I29" s="65"/>
      <c r="J29" s="25"/>
      <c r="K29" s="79"/>
      <c r="L29" s="76"/>
      <c r="M29" s="48"/>
      <c r="N29" s="48"/>
      <c r="O29" s="67"/>
      <c r="P29" s="22"/>
      <c r="Q29" s="21"/>
      <c r="R29" s="39"/>
      <c r="S29" s="39"/>
      <c r="T29" s="103" t="s">
        <v>185</v>
      </c>
      <c r="U29" s="178" t="str">
        <f>VLOOKUP(X29,'пр.взв.'!B7:G70,2,FALSE)</f>
        <v>ШКИЛЬ Антон Сергеевич</v>
      </c>
      <c r="V29" s="178" t="str">
        <f>VLOOKUP(X29,'пр.взв.'!B7:G70,3,FALSE)</f>
        <v>08.08.90, КМС</v>
      </c>
      <c r="W29" s="178" t="str">
        <f>VLOOKUP(X29,'пр.взв.'!B7:G70,4,FALSE)</f>
        <v>ЦФО</v>
      </c>
      <c r="X29" s="180">
        <v>28</v>
      </c>
      <c r="Y29" s="39"/>
    </row>
    <row r="30" spans="1:25" ht="12.75" customHeight="1" thickBot="1">
      <c r="A30" s="203"/>
      <c r="B30" s="177"/>
      <c r="C30" s="177"/>
      <c r="D30" s="177"/>
      <c r="E30" s="50"/>
      <c r="F30" s="50"/>
      <c r="G30" s="59"/>
      <c r="H30" s="24"/>
      <c r="I30" s="49">
        <v>15</v>
      </c>
      <c r="J30" s="80"/>
      <c r="K30" s="72"/>
      <c r="L30" s="21"/>
      <c r="M30" s="48"/>
      <c r="N30" s="48"/>
      <c r="O30" s="81"/>
      <c r="P30" s="49">
        <v>28</v>
      </c>
      <c r="Q30" s="21"/>
      <c r="R30" s="39"/>
      <c r="S30" s="39"/>
      <c r="T30" s="50"/>
      <c r="U30" s="177"/>
      <c r="V30" s="177"/>
      <c r="W30" s="177"/>
      <c r="X30" s="181"/>
      <c r="Y30" s="39"/>
    </row>
    <row r="31" spans="1:25" ht="12.75" customHeight="1" thickBot="1">
      <c r="A31" s="201">
        <v>7</v>
      </c>
      <c r="B31" s="176" t="str">
        <f>VLOOKUP(A31,'пр.взв.'!B7:C70,2,FALSE)</f>
        <v>ГУКОВ Антон Михайлович</v>
      </c>
      <c r="C31" s="176" t="str">
        <f>VLOOKUP(A31,'пр.взв.'!B7:G70,3,FALSE)</f>
        <v>21.12.1992 МС</v>
      </c>
      <c r="D31" s="176" t="str">
        <f>VLOOKUP(A31,'пр.взв.'!B7:G70,4,FALSE)</f>
        <v>ЦФО</v>
      </c>
      <c r="E31" s="39"/>
      <c r="F31" s="39"/>
      <c r="G31" s="50"/>
      <c r="H31" s="25"/>
      <c r="I31" s="103" t="s">
        <v>184</v>
      </c>
      <c r="J31" s="24"/>
      <c r="K31" s="21"/>
      <c r="L31" s="21"/>
      <c r="M31" s="48"/>
      <c r="N31" s="48"/>
      <c r="O31" s="48"/>
      <c r="P31" s="103" t="s">
        <v>186</v>
      </c>
      <c r="Q31" s="21"/>
      <c r="R31" s="39"/>
      <c r="S31" s="39"/>
      <c r="T31" s="39"/>
      <c r="U31" s="176" t="str">
        <f>VLOOKUP(X31,'пр.взв.'!B7:G70,2,FALSE)</f>
        <v>ВЛАСОВ Андрей Романович</v>
      </c>
      <c r="V31" s="176" t="str">
        <f>VLOOKUP(X31,'пр.взв.'!B7:G70,3,FALSE)</f>
        <v>05.09.91, КМС</v>
      </c>
      <c r="W31" s="176" t="str">
        <f>VLOOKUP(X31,'пр.взв.'!B7:G70,4,FALSE)</f>
        <v>МОС</v>
      </c>
      <c r="X31" s="179">
        <v>8</v>
      </c>
      <c r="Y31" s="39"/>
    </row>
    <row r="32" spans="1:25" ht="12.75" customHeight="1">
      <c r="A32" s="202"/>
      <c r="B32" s="177"/>
      <c r="C32" s="177"/>
      <c r="D32" s="177"/>
      <c r="E32" s="49">
        <v>23</v>
      </c>
      <c r="F32" s="50"/>
      <c r="G32" s="50"/>
      <c r="H32" s="56"/>
      <c r="J32" s="200" t="s">
        <v>3</v>
      </c>
      <c r="K32" s="39"/>
      <c r="L32" s="39"/>
      <c r="M32" s="39"/>
      <c r="N32" s="39"/>
      <c r="O32" s="39"/>
      <c r="P32" s="21"/>
      <c r="Q32" s="72"/>
      <c r="R32" s="39"/>
      <c r="S32" s="39"/>
      <c r="T32" s="49">
        <v>8</v>
      </c>
      <c r="U32" s="177"/>
      <c r="V32" s="177"/>
      <c r="W32" s="177"/>
      <c r="X32" s="180"/>
      <c r="Y32" s="39"/>
    </row>
    <row r="33" spans="1:25" ht="12.75" customHeight="1" thickBot="1">
      <c r="A33" s="202">
        <v>23</v>
      </c>
      <c r="B33" s="178" t="str">
        <f>VLOOKUP(A33,'пр.взв.'!B33:C96,2,FALSE)</f>
        <v>ЕФИМЕНКО Алексей Николаевич</v>
      </c>
      <c r="C33" s="178" t="str">
        <f>VLOOKUP(A33,'пр.взв.'!B7:G70,3,FALSE)</f>
        <v>12.09.84, МС</v>
      </c>
      <c r="D33" s="178" t="str">
        <f>VLOOKUP(A33,'пр.взв.'!B7:G70,4,FALSE)</f>
        <v>СФО</v>
      </c>
      <c r="E33" s="103" t="s">
        <v>184</v>
      </c>
      <c r="F33" s="55"/>
      <c r="G33" s="50"/>
      <c r="H33" s="73"/>
      <c r="I33" s="21"/>
      <c r="J33" s="200"/>
      <c r="K33" s="82">
        <v>30</v>
      </c>
      <c r="L33" s="83"/>
      <c r="M33" s="83"/>
      <c r="N33" s="83"/>
      <c r="O33" s="83"/>
      <c r="P33" s="39"/>
      <c r="Q33" s="72"/>
      <c r="R33" s="57"/>
      <c r="S33" s="58"/>
      <c r="T33" s="103" t="s">
        <v>184</v>
      </c>
      <c r="U33" s="178" t="str">
        <f>VLOOKUP(X33,'пр.взв.'!B7:G70,2,FALSE)</f>
        <v>ХАЗАМОВ Ильяс Магамедхабиевич</v>
      </c>
      <c r="V33" s="178" t="str">
        <f>VLOOKUP(X33,'пр.взв.'!B7:G70,3,FALSE)</f>
        <v>19.04.94, КМС</v>
      </c>
      <c r="W33" s="178" t="str">
        <f>VLOOKUP(X33,'пр.взв.'!B7:G70,4,FALSE)</f>
        <v>ПФО</v>
      </c>
      <c r="X33" s="180">
        <v>24</v>
      </c>
      <c r="Y33" s="39"/>
    </row>
    <row r="34" spans="1:25" ht="12.75" customHeight="1" thickBot="1">
      <c r="A34" s="203"/>
      <c r="B34" s="177"/>
      <c r="C34" s="177"/>
      <c r="D34" s="177"/>
      <c r="E34" s="50"/>
      <c r="F34" s="59"/>
      <c r="G34" s="49">
        <v>15</v>
      </c>
      <c r="H34" s="47"/>
      <c r="I34" s="21"/>
      <c r="J34" s="21"/>
      <c r="K34" s="105"/>
      <c r="L34" s="44">
        <v>6</v>
      </c>
      <c r="M34" s="21"/>
      <c r="N34" s="21"/>
      <c r="O34" s="23"/>
      <c r="P34" s="39"/>
      <c r="Q34" s="81"/>
      <c r="R34" s="49">
        <v>16</v>
      </c>
      <c r="S34" s="21"/>
      <c r="T34" s="50"/>
      <c r="U34" s="177"/>
      <c r="V34" s="177"/>
      <c r="W34" s="177"/>
      <c r="X34" s="181"/>
      <c r="Y34" s="39"/>
    </row>
    <row r="35" spans="1:25" ht="12.75" customHeight="1" thickBot="1">
      <c r="A35" s="201">
        <v>15</v>
      </c>
      <c r="B35" s="176" t="str">
        <f>VLOOKUP(A35,'пр.взв.'!B35:C98,2,FALSE)</f>
        <v>ПАНОВ Александр Валерьевич</v>
      </c>
      <c r="C35" s="176" t="str">
        <f>VLOOKUP(A35,'пр.взв.'!B7:G70,3,FALSE)</f>
        <v>24.07.91, МСМК</v>
      </c>
      <c r="D35" s="176" t="str">
        <f>VLOOKUP(A35,'пр.взв.'!B7:G70,4,FALSE)</f>
        <v>МОС</v>
      </c>
      <c r="E35" s="39"/>
      <c r="F35" s="50"/>
      <c r="G35" s="103" t="s">
        <v>187</v>
      </c>
      <c r="H35" s="53"/>
      <c r="I35" s="21"/>
      <c r="J35" s="21"/>
      <c r="K35" s="47">
        <v>6</v>
      </c>
      <c r="L35" s="105" t="s">
        <v>184</v>
      </c>
      <c r="M35" s="44">
        <v>6</v>
      </c>
      <c r="N35" s="24"/>
      <c r="O35" s="25"/>
      <c r="P35" s="39"/>
      <c r="Q35" s="48"/>
      <c r="R35" s="103" t="s">
        <v>188</v>
      </c>
      <c r="S35" s="21"/>
      <c r="T35" s="39"/>
      <c r="U35" s="176" t="str">
        <f>VLOOKUP(X35,'пр.взв.'!B7:G70,2,FALSE)</f>
        <v>КАЗАНЦЕВ Иван Олегович</v>
      </c>
      <c r="V35" s="176" t="str">
        <f>VLOOKUP(X35,'пр.взв.'!B7:G70,3,FALSE)</f>
        <v>04.08.90, МС</v>
      </c>
      <c r="W35" s="176" t="str">
        <f>VLOOKUP(X35,'пр.взв.'!B7:G70,4,FALSE)</f>
        <v>СФО</v>
      </c>
      <c r="X35" s="179">
        <v>16</v>
      </c>
      <c r="Y35" s="39"/>
    </row>
    <row r="36" spans="1:25" ht="12.75" customHeight="1">
      <c r="A36" s="202"/>
      <c r="B36" s="177"/>
      <c r="C36" s="177"/>
      <c r="D36" s="177"/>
      <c r="E36" s="49">
        <v>15</v>
      </c>
      <c r="F36" s="64"/>
      <c r="G36" s="50"/>
      <c r="H36" s="52"/>
      <c r="I36" s="21"/>
      <c r="J36" s="21"/>
      <c r="K36" s="53"/>
      <c r="L36" s="54">
        <v>18</v>
      </c>
      <c r="M36" s="105" t="s">
        <v>184</v>
      </c>
      <c r="N36" s="24"/>
      <c r="O36" s="48"/>
      <c r="P36" s="39"/>
      <c r="Q36" s="48"/>
      <c r="R36" s="68"/>
      <c r="S36" s="69"/>
      <c r="T36" s="49">
        <v>16</v>
      </c>
      <c r="U36" s="177"/>
      <c r="V36" s="177"/>
      <c r="W36" s="177"/>
      <c r="X36" s="180"/>
      <c r="Y36" s="39"/>
    </row>
    <row r="37" spans="1:25" ht="12.75" customHeight="1" thickBot="1">
      <c r="A37" s="202">
        <v>31</v>
      </c>
      <c r="B37" s="178" t="str">
        <f>VLOOKUP(A37,'пр.взв.'!B37:C100,2,FALSE)</f>
        <v>СЕЙДАЛИЕВ Рустем Мустафаевич</v>
      </c>
      <c r="C37" s="178" t="str">
        <f>VLOOKUP(A37,'пр.взв.'!B7:G70,3,FALSE)</f>
        <v>16.07.88, МС</v>
      </c>
      <c r="D37" s="178" t="str">
        <f>VLOOKUP(A37,'пр.взв.'!B7:G70,4,FALSE)</f>
        <v>Р.Крым</v>
      </c>
      <c r="E37" s="103" t="s">
        <v>186</v>
      </c>
      <c r="F37" s="50"/>
      <c r="G37" s="50"/>
      <c r="H37" s="53"/>
      <c r="I37" s="21"/>
      <c r="J37" s="21"/>
      <c r="K37" s="44">
        <v>12</v>
      </c>
      <c r="L37" s="53"/>
      <c r="M37" s="56"/>
      <c r="N37" s="44">
        <v>12</v>
      </c>
      <c r="O37" s="48"/>
      <c r="P37" s="39"/>
      <c r="Q37" s="39"/>
      <c r="R37" s="39"/>
      <c r="S37" s="39"/>
      <c r="T37" s="103"/>
      <c r="U37" s="198" t="e">
        <f>VLOOKUP(X37,'пр.взв.'!B7:G70,2,FALSE)</f>
        <v>#N/A</v>
      </c>
      <c r="V37" s="198" t="e">
        <f>VLOOKUP(X37,'пр.взв.'!B7:G70,3,FALSE)</f>
        <v>#N/A</v>
      </c>
      <c r="W37" s="198" t="e">
        <f>VLOOKUP(X37,'пр.взв.'!B7:G70,4,FALSE)</f>
        <v>#N/A</v>
      </c>
      <c r="X37" s="180">
        <v>32</v>
      </c>
      <c r="Y37" s="39"/>
    </row>
    <row r="38" spans="1:25" ht="12.75" customHeight="1" thickBot="1">
      <c r="A38" s="203"/>
      <c r="B38" s="197"/>
      <c r="C38" s="197"/>
      <c r="D38" s="197"/>
      <c r="E38" s="50"/>
      <c r="F38" s="50"/>
      <c r="G38" s="50"/>
      <c r="H38" s="52"/>
      <c r="I38" s="21"/>
      <c r="J38" s="21"/>
      <c r="K38" s="105"/>
      <c r="L38" s="44">
        <v>12</v>
      </c>
      <c r="M38" s="22"/>
      <c r="N38" s="105" t="s">
        <v>186</v>
      </c>
      <c r="O38" s="21"/>
      <c r="P38" s="39"/>
      <c r="Q38" s="59"/>
      <c r="R38" s="39"/>
      <c r="S38" s="39"/>
      <c r="T38" s="50"/>
      <c r="U38" s="199"/>
      <c r="V38" s="199"/>
      <c r="W38" s="199"/>
      <c r="X38" s="181"/>
      <c r="Y38" s="39"/>
    </row>
    <row r="39" spans="1:25" ht="12.75" customHeight="1" thickBot="1">
      <c r="A39" s="84"/>
      <c r="B39" s="84"/>
      <c r="C39" s="84"/>
      <c r="D39" s="39"/>
      <c r="E39" s="50"/>
      <c r="F39" s="50"/>
      <c r="G39" s="50"/>
      <c r="H39" s="21"/>
      <c r="I39" s="24"/>
      <c r="J39" s="25"/>
      <c r="K39" s="47">
        <v>4</v>
      </c>
      <c r="L39" s="105" t="s">
        <v>184</v>
      </c>
      <c r="M39" s="47">
        <v>12</v>
      </c>
      <c r="N39" s="22"/>
      <c r="O39" s="62">
        <v>15</v>
      </c>
      <c r="P39" s="85">
        <f>O39</f>
        <v>15</v>
      </c>
      <c r="Q39" s="50"/>
      <c r="R39" s="21"/>
      <c r="S39" s="39"/>
      <c r="T39" s="39"/>
      <c r="U39" s="39"/>
      <c r="V39" s="39"/>
      <c r="W39" s="39"/>
      <c r="X39" s="39"/>
      <c r="Y39" s="39"/>
    </row>
    <row r="40" spans="1:25" ht="12.75" customHeight="1">
      <c r="A40" s="86" t="str">
        <f>HYPERLINK('[1]реквизиты'!$A$6)</f>
        <v>Гл. судья, судья МК</v>
      </c>
      <c r="B40" s="87"/>
      <c r="C40" s="88"/>
      <c r="D40" s="89"/>
      <c r="E40" s="39"/>
      <c r="F40" s="90" t="str">
        <f>'[1]реквизиты'!$G$7</f>
        <v>А.А.Лебедев</v>
      </c>
      <c r="G40" s="91"/>
      <c r="H40" s="85"/>
      <c r="I40" s="39"/>
      <c r="J40" s="25"/>
      <c r="K40" s="53"/>
      <c r="L40" s="47">
        <v>16</v>
      </c>
      <c r="M40" s="106" t="s">
        <v>184</v>
      </c>
      <c r="N40" s="66"/>
      <c r="O40" s="106" t="s">
        <v>185</v>
      </c>
      <c r="P40" s="21"/>
      <c r="Q40" s="182" t="str">
        <f>VLOOKUP(P39,'пр.взв.'!B7:E70,2,FALSE)</f>
        <v>ПАНОВ Александр Валерьевич</v>
      </c>
      <c r="R40" s="183"/>
      <c r="S40" s="183"/>
      <c r="T40" s="184"/>
      <c r="U40" s="39"/>
      <c r="V40" s="39"/>
      <c r="W40" s="39"/>
      <c r="X40" s="39"/>
      <c r="Y40" s="39"/>
    </row>
    <row r="41" spans="1:25" ht="12.75" customHeight="1" thickBot="1">
      <c r="A41" s="91"/>
      <c r="B41" s="91"/>
      <c r="C41" s="92"/>
      <c r="D41" s="93"/>
      <c r="E41" s="58"/>
      <c r="F41" s="100" t="str">
        <f>'[1]реквизиты'!$G$8</f>
        <v>/г.Москва/</v>
      </c>
      <c r="G41" s="91"/>
      <c r="H41" s="85"/>
      <c r="I41" s="39"/>
      <c r="J41" s="91"/>
      <c r="K41" s="44"/>
      <c r="L41" s="53"/>
      <c r="M41" s="44"/>
      <c r="N41" s="54">
        <v>15</v>
      </c>
      <c r="O41" s="21"/>
      <c r="P41" s="21"/>
      <c r="Q41" s="185"/>
      <c r="R41" s="186"/>
      <c r="S41" s="186"/>
      <c r="T41" s="187"/>
      <c r="U41" s="39"/>
      <c r="V41" s="39"/>
      <c r="W41" s="39"/>
      <c r="X41" s="39"/>
      <c r="Y41" s="39"/>
    </row>
    <row r="42" spans="1:43" ht="12.75" customHeight="1">
      <c r="A42" s="86" t="str">
        <f>HYPERLINK('[1]реквизиты'!$A$8)</f>
        <v>Гл. секретарь, судья ВК</v>
      </c>
      <c r="B42" s="91"/>
      <c r="C42" s="94"/>
      <c r="D42" s="95"/>
      <c r="E42" s="69"/>
      <c r="F42" s="101" t="str">
        <f>'[1]реквизиты'!$G$9</f>
        <v>С.Н.Мордовин</v>
      </c>
      <c r="G42" s="91"/>
      <c r="H42" s="85"/>
      <c r="I42" s="39"/>
      <c r="J42" s="91"/>
      <c r="K42" s="21"/>
      <c r="L42" s="24"/>
      <c r="M42" s="24"/>
      <c r="N42" s="44"/>
      <c r="O42" s="48"/>
      <c r="P42" s="21"/>
      <c r="Q42" s="59"/>
      <c r="R42" s="59" t="s">
        <v>21</v>
      </c>
      <c r="S42" s="39"/>
      <c r="T42" s="39"/>
      <c r="U42" s="39"/>
      <c r="V42" s="39"/>
      <c r="W42" s="39"/>
      <c r="X42" s="39"/>
      <c r="Y42" s="39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customHeight="1">
      <c r="A43" s="91"/>
      <c r="B43" s="91"/>
      <c r="C43" s="91"/>
      <c r="D43" s="96"/>
      <c r="E43" s="96"/>
      <c r="F43" s="100" t="str">
        <f>'[1]реквизиты'!$G$10</f>
        <v>/г.Горно-Алтайск/</v>
      </c>
      <c r="G43" s="91"/>
      <c r="H43" s="85"/>
      <c r="I43" s="39"/>
      <c r="J43" s="96"/>
      <c r="K43" s="21"/>
      <c r="L43" s="21"/>
      <c r="M43" s="21"/>
      <c r="N43" s="21"/>
      <c r="O43" s="21"/>
      <c r="P43" s="21"/>
      <c r="Q43" s="39"/>
      <c r="R43" s="39"/>
      <c r="S43" s="39"/>
      <c r="T43" s="39"/>
      <c r="U43" s="39"/>
      <c r="V43" s="39"/>
      <c r="W43" s="39"/>
      <c r="X43" s="39"/>
      <c r="Y43" s="39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4.25" customHeight="1">
      <c r="A44" s="97">
        <f>HYPERLINK('[1]реквизиты'!$A$20)</f>
      </c>
      <c r="B44" s="98"/>
      <c r="C44" s="76"/>
      <c r="D44" s="76"/>
      <c r="E44" s="76"/>
      <c r="F44" s="2"/>
      <c r="G44" s="14">
        <f>HYPERLINK('[1]реквизиты'!$G$21)</f>
      </c>
      <c r="H44" s="13"/>
      <c r="I44" s="39"/>
      <c r="J44" s="76"/>
      <c r="K44" s="21"/>
      <c r="L44" s="21"/>
      <c r="M44" s="21"/>
      <c r="N44" s="21"/>
      <c r="O44" s="21"/>
      <c r="P44" s="99">
        <f>HYPERLINK('[1]реквизиты'!$A$22)</f>
      </c>
      <c r="Q44" s="21"/>
      <c r="R44" s="21"/>
      <c r="S44" s="21"/>
      <c r="T44" s="21"/>
      <c r="U44" s="21"/>
      <c r="V44" s="99">
        <f>HYPERLINK('[1]реквизиты'!$G$22)</f>
      </c>
      <c r="W44" s="21"/>
      <c r="X44" s="21"/>
      <c r="Y44" s="21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3:43" ht="12.75" customHeight="1">
      <c r="C45" s="2"/>
      <c r="D45" s="2"/>
      <c r="E45" s="13"/>
      <c r="I45" s="13"/>
      <c r="J45" s="13"/>
      <c r="K45" s="13"/>
      <c r="L45" s="13"/>
      <c r="M45" s="13"/>
      <c r="N45" s="13"/>
      <c r="O45" s="13"/>
      <c r="P45" s="2"/>
      <c r="Q45" s="2"/>
      <c r="R45" s="2"/>
      <c r="S45" s="2"/>
      <c r="T45" s="2"/>
      <c r="U45" s="2"/>
      <c r="V45" s="14">
        <f>HYPERLINK('[1]реквизиты'!$G$23)</f>
      </c>
      <c r="W45" s="2"/>
      <c r="X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3:43" ht="12.75" customHeight="1">
      <c r="C46" s="2"/>
      <c r="D46" s="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"/>
      <c r="U46" s="2"/>
      <c r="V46" s="2"/>
      <c r="W46" s="2"/>
      <c r="X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3:24" ht="12.75">
      <c r="C47" s="2"/>
      <c r="D47" s="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"/>
      <c r="U47" s="2"/>
      <c r="V47" s="2"/>
      <c r="W47" s="2"/>
      <c r="X47" s="2"/>
    </row>
    <row r="48" spans="3:24" ht="12.75">
      <c r="C48" s="2"/>
      <c r="D48" s="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"/>
      <c r="U48" s="2"/>
      <c r="V48" s="2"/>
      <c r="W48" s="2"/>
      <c r="X48" s="2"/>
    </row>
    <row r="49" spans="3:24" ht="12.75">
      <c r="C49" s="2"/>
      <c r="D49" s="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"/>
      <c r="U49" s="2"/>
      <c r="V49" s="2"/>
      <c r="W49" s="2"/>
      <c r="X49" s="2"/>
    </row>
    <row r="50" spans="3:24" ht="12.75">
      <c r="C50" s="2"/>
      <c r="D50" s="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"/>
      <c r="U50" s="2"/>
      <c r="V50" s="2"/>
      <c r="W50" s="2"/>
      <c r="X50" s="2"/>
    </row>
    <row r="51" spans="5:19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5:19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5:19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5:19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5:19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5:19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5:19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5:19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5:19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5:19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5:19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5:19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5:19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5:19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5:19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5:19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0">
      <selection activeCell="A14" sqref="A14:I27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223" t="str">
        <f>HYPERLINK('[1]реквизиты'!$A$2)</f>
        <v>Чемпионат России по БОЕВОМУ САМБО </v>
      </c>
      <c r="B1" s="223"/>
      <c r="C1" s="223"/>
      <c r="D1" s="223"/>
      <c r="E1" s="223"/>
      <c r="F1" s="223"/>
      <c r="G1" s="223"/>
      <c r="H1" s="223"/>
      <c r="I1" s="223"/>
    </row>
    <row r="2" spans="4:6" ht="15.75">
      <c r="D2" s="16"/>
      <c r="E2" s="232" t="str">
        <f>HYPERLINK('пр.взв.'!D4)</f>
        <v>в.к. 74 кг.</v>
      </c>
      <c r="F2" s="232"/>
    </row>
    <row r="3" ht="20.25" customHeight="1">
      <c r="C3" s="17" t="s">
        <v>27</v>
      </c>
    </row>
    <row r="4" ht="12.75">
      <c r="C4" s="18" t="s">
        <v>11</v>
      </c>
    </row>
    <row r="5" spans="1:9" ht="12.75">
      <c r="A5" s="228" t="s">
        <v>12</v>
      </c>
      <c r="B5" s="142" t="s">
        <v>5</v>
      </c>
      <c r="C5" s="135" t="s">
        <v>6</v>
      </c>
      <c r="D5" s="142" t="s">
        <v>13</v>
      </c>
      <c r="E5" s="224" t="s">
        <v>14</v>
      </c>
      <c r="F5" s="225"/>
      <c r="G5" s="142" t="s">
        <v>15</v>
      </c>
      <c r="H5" s="142" t="s">
        <v>16</v>
      </c>
      <c r="I5" s="142" t="s">
        <v>17</v>
      </c>
    </row>
    <row r="6" spans="1:9" ht="12.75">
      <c r="A6" s="229"/>
      <c r="B6" s="134"/>
      <c r="C6" s="134"/>
      <c r="D6" s="134"/>
      <c r="E6" s="226"/>
      <c r="F6" s="227"/>
      <c r="G6" s="134"/>
      <c r="H6" s="134"/>
      <c r="I6" s="134"/>
    </row>
    <row r="7" spans="1:9" ht="12.75">
      <c r="A7" s="233"/>
      <c r="B7" s="234">
        <f>'пр.хода'!N9</f>
        <v>21</v>
      </c>
      <c r="C7" s="235" t="str">
        <f>VLOOKUP(B7,'пр.взв.'!B7:H70,2,FALSE)</f>
        <v>ТАГИРОВ Тагир Ахмедович</v>
      </c>
      <c r="D7" s="235" t="str">
        <f>VLOOKUP(B7,'пр.взв.'!B7:H70,3,FALSE)</f>
        <v>07.02.89, МС</v>
      </c>
      <c r="E7" s="237" t="str">
        <f>VLOOKUP(B7,'пр.взв.'!B7:H185,4,FALSE)</f>
        <v>МОС</v>
      </c>
      <c r="F7" s="235" t="str">
        <f>VLOOKUP(B7,'пр.взв.'!B7:H70,5,FALSE)</f>
        <v>Москва, МО</v>
      </c>
      <c r="G7" s="230"/>
      <c r="H7" s="173"/>
      <c r="I7" s="142"/>
    </row>
    <row r="8" spans="1:9" ht="12.75">
      <c r="A8" s="233"/>
      <c r="B8" s="142"/>
      <c r="C8" s="236"/>
      <c r="D8" s="236"/>
      <c r="E8" s="238"/>
      <c r="F8" s="239"/>
      <c r="G8" s="230"/>
      <c r="H8" s="173"/>
      <c r="I8" s="142"/>
    </row>
    <row r="9" spans="1:9" ht="12.75">
      <c r="A9" s="231"/>
      <c r="B9" s="234">
        <f>'пр.хода'!N13</f>
        <v>28</v>
      </c>
      <c r="C9" s="235" t="str">
        <f>VLOOKUP(B9,'пр.взв.'!B1:H72,2,FALSE)</f>
        <v>ШКИЛЬ Антон Сергеевич</v>
      </c>
      <c r="D9" s="235" t="str">
        <f>VLOOKUP(B9,'пр.взв.'!B1:H72,3,FALSE)</f>
        <v>08.08.90, КМС</v>
      </c>
      <c r="E9" s="237" t="str">
        <f>VLOOKUP(B9,'пр.взв.'!B1:H187,4,FALSE)</f>
        <v>ЦФО</v>
      </c>
      <c r="F9" s="235" t="str">
        <f>VLOOKUP(B9,'пр.взв.'!B1:H72,5,FALSE)</f>
        <v>Рязанская,Рязань</v>
      </c>
      <c r="G9" s="230"/>
      <c r="H9" s="142"/>
      <c r="I9" s="142"/>
    </row>
    <row r="10" spans="1:9" ht="12.75">
      <c r="A10" s="231"/>
      <c r="B10" s="142"/>
      <c r="C10" s="236"/>
      <c r="D10" s="236"/>
      <c r="E10" s="240"/>
      <c r="F10" s="236"/>
      <c r="G10" s="230"/>
      <c r="H10" s="142"/>
      <c r="I10" s="142"/>
    </row>
    <row r="11" spans="1:2" ht="34.5" customHeight="1">
      <c r="A11" s="11" t="s">
        <v>18</v>
      </c>
      <c r="B11" s="11"/>
    </row>
    <row r="12" spans="2:9" ht="19.5" customHeight="1">
      <c r="B12" s="11" t="s">
        <v>0</v>
      </c>
      <c r="C12" s="19"/>
      <c r="D12" s="19"/>
      <c r="E12" s="19"/>
      <c r="F12" s="19"/>
      <c r="G12" s="19"/>
      <c r="H12" s="19"/>
      <c r="I12" s="19"/>
    </row>
    <row r="13" spans="2:9" ht="19.5" customHeight="1">
      <c r="B13" s="11" t="s">
        <v>1</v>
      </c>
      <c r="C13" s="19"/>
      <c r="D13" s="19"/>
      <c r="E13" s="19"/>
      <c r="F13" s="19"/>
      <c r="G13" s="19"/>
      <c r="H13" s="19"/>
      <c r="I13" s="19"/>
    </row>
    <row r="14" ht="19.5" customHeight="1"/>
    <row r="15" ht="12.75">
      <c r="C15" s="3" t="str">
        <f>C3</f>
        <v>за 3-е место</v>
      </c>
    </row>
    <row r="16" spans="3:5" ht="15.75">
      <c r="C16" s="18" t="s">
        <v>19</v>
      </c>
      <c r="E16" s="32" t="str">
        <f>E2</f>
        <v>в.к. 74 кг.</v>
      </c>
    </row>
    <row r="17" spans="1:9" ht="12.75" customHeight="1">
      <c r="A17" s="228" t="s">
        <v>12</v>
      </c>
      <c r="B17" s="142" t="s">
        <v>5</v>
      </c>
      <c r="C17" s="135" t="s">
        <v>6</v>
      </c>
      <c r="D17" s="142" t="s">
        <v>13</v>
      </c>
      <c r="E17" s="224" t="s">
        <v>14</v>
      </c>
      <c r="F17" s="225"/>
      <c r="G17" s="142" t="s">
        <v>15</v>
      </c>
      <c r="H17" s="142" t="s">
        <v>16</v>
      </c>
      <c r="I17" s="142" t="s">
        <v>17</v>
      </c>
    </row>
    <row r="18" spans="1:9" ht="12.75">
      <c r="A18" s="229"/>
      <c r="B18" s="134"/>
      <c r="C18" s="134"/>
      <c r="D18" s="134"/>
      <c r="E18" s="241"/>
      <c r="F18" s="242"/>
      <c r="G18" s="134"/>
      <c r="H18" s="134"/>
      <c r="I18" s="134"/>
    </row>
    <row r="19" spans="1:9" ht="12.75">
      <c r="A19" s="233"/>
      <c r="B19" s="234">
        <f>'пр.хода'!N37</f>
        <v>12</v>
      </c>
      <c r="C19" s="235" t="str">
        <f>VLOOKUP(B19,'пр.взв.'!B1:H82,2,FALSE)</f>
        <v>ЧУГУЛОВ Эркин Станиславович</v>
      </c>
      <c r="D19" s="235" t="str">
        <f>VLOOKUP(B19,'пр.взв.'!B1:H82,3,FALSE)</f>
        <v>27.09.1991, мс</v>
      </c>
      <c r="E19" s="237" t="str">
        <f>VLOOKUP(B19,'пр.взв.'!B1:H197,4,FALSE)</f>
        <v>СФО</v>
      </c>
      <c r="F19" s="235" t="str">
        <f>VLOOKUP(B19,'пр.взв.'!B1:H82,5,FALSE)</f>
        <v>Омская, Омск, МО</v>
      </c>
      <c r="G19" s="230"/>
      <c r="H19" s="173"/>
      <c r="I19" s="142"/>
    </row>
    <row r="20" spans="1:9" ht="12.75">
      <c r="A20" s="233"/>
      <c r="B20" s="142"/>
      <c r="C20" s="236"/>
      <c r="D20" s="236"/>
      <c r="E20" s="238"/>
      <c r="F20" s="239"/>
      <c r="G20" s="230"/>
      <c r="H20" s="173"/>
      <c r="I20" s="142"/>
    </row>
    <row r="21" spans="1:9" ht="12.75">
      <c r="A21" s="231"/>
      <c r="B21" s="234">
        <f>'пр.хода'!N41</f>
        <v>15</v>
      </c>
      <c r="C21" s="235" t="str">
        <f>VLOOKUP(B21,'пр.взв.'!B2:H84,2,FALSE)</f>
        <v>ПАНОВ Александр Валерьевич</v>
      </c>
      <c r="D21" s="235" t="str">
        <f>VLOOKUP(B21,'пр.взв.'!B2:H84,3,FALSE)</f>
        <v>24.07.91, МСМК</v>
      </c>
      <c r="E21" s="237" t="str">
        <f>VLOOKUP(B21,'пр.взв.'!B1:H199,4,FALSE)</f>
        <v>МОС</v>
      </c>
      <c r="F21" s="235" t="str">
        <f>VLOOKUP(B21,'пр.взв.'!B2:H84,5,FALSE)</f>
        <v>Москва, ПР.</v>
      </c>
      <c r="G21" s="230"/>
      <c r="H21" s="142"/>
      <c r="I21" s="142"/>
    </row>
    <row r="22" spans="1:9" ht="12.75">
      <c r="A22" s="231"/>
      <c r="B22" s="142"/>
      <c r="C22" s="236"/>
      <c r="D22" s="236"/>
      <c r="E22" s="240"/>
      <c r="F22" s="236"/>
      <c r="G22" s="230"/>
      <c r="H22" s="142"/>
      <c r="I22" s="142"/>
    </row>
    <row r="23" spans="1:2" ht="32.25" customHeight="1">
      <c r="A23" s="11" t="s">
        <v>18</v>
      </c>
      <c r="B23" s="11"/>
    </row>
    <row r="24" spans="2:9" ht="19.5" customHeight="1">
      <c r="B24" s="11" t="s">
        <v>0</v>
      </c>
      <c r="C24" s="19"/>
      <c r="D24" s="19"/>
      <c r="E24" s="19"/>
      <c r="F24" s="19"/>
      <c r="G24" s="19"/>
      <c r="H24" s="19"/>
      <c r="I24" s="19"/>
    </row>
    <row r="25" spans="2:9" ht="19.5" customHeight="1">
      <c r="B25" s="11" t="s">
        <v>1</v>
      </c>
      <c r="C25" s="19"/>
      <c r="D25" s="19"/>
      <c r="E25" s="19"/>
      <c r="F25" s="19"/>
      <c r="G25" s="19"/>
      <c r="H25" s="19"/>
      <c r="I25" s="19"/>
    </row>
    <row r="29" spans="3:6" ht="15.75">
      <c r="C29" s="15" t="s">
        <v>20</v>
      </c>
      <c r="E29" s="232" t="str">
        <f>HYPERLINK('пр.взв.'!D4)</f>
        <v>в.к. 74 кг.</v>
      </c>
      <c r="F29" s="232"/>
    </row>
    <row r="30" spans="1:9" ht="12.75" customHeight="1">
      <c r="A30" s="228" t="s">
        <v>12</v>
      </c>
      <c r="B30" s="142" t="s">
        <v>5</v>
      </c>
      <c r="C30" s="135" t="s">
        <v>6</v>
      </c>
      <c r="D30" s="142" t="s">
        <v>13</v>
      </c>
      <c r="E30" s="224" t="s">
        <v>14</v>
      </c>
      <c r="F30" s="225"/>
      <c r="G30" s="142" t="s">
        <v>15</v>
      </c>
      <c r="H30" s="142" t="s">
        <v>16</v>
      </c>
      <c r="I30" s="142" t="s">
        <v>17</v>
      </c>
    </row>
    <row r="31" spans="1:9" ht="12.75" customHeight="1">
      <c r="A31" s="229"/>
      <c r="B31" s="134"/>
      <c r="C31" s="134"/>
      <c r="D31" s="134"/>
      <c r="E31" s="241"/>
      <c r="F31" s="242"/>
      <c r="G31" s="134"/>
      <c r="H31" s="134"/>
      <c r="I31" s="134"/>
    </row>
    <row r="32" spans="1:9" ht="12.75">
      <c r="A32" s="233"/>
      <c r="B32" s="243">
        <f>'пр.хода'!K22</f>
        <v>17</v>
      </c>
      <c r="C32" s="235" t="str">
        <f>VLOOKUP(B32,'пр.взв.'!B2:H95,2,FALSE)</f>
        <v>КАЛИНИН Андрей Алексеевич</v>
      </c>
      <c r="D32" s="235" t="str">
        <f>VLOOKUP(B32,'пр.взв.'!B2:H95,3,FALSE)</f>
        <v>26.11.85, КМС</v>
      </c>
      <c r="E32" s="237" t="str">
        <f>VLOOKUP(B32,'пр.взв.'!B2:H210,4,FALSE)</f>
        <v>С-П</v>
      </c>
      <c r="F32" s="235" t="str">
        <f>VLOOKUP(B32,'пр.взв.'!B2:H95,5,FALSE)</f>
        <v>ГУ МВД по С-Пет. и Лен.обл.</v>
      </c>
      <c r="G32" s="230"/>
      <c r="H32" s="173"/>
      <c r="I32" s="142"/>
    </row>
    <row r="33" spans="1:9" ht="12.75">
      <c r="A33" s="233"/>
      <c r="B33" s="142"/>
      <c r="C33" s="236"/>
      <c r="D33" s="236"/>
      <c r="E33" s="238"/>
      <c r="F33" s="239"/>
      <c r="G33" s="230"/>
      <c r="H33" s="173"/>
      <c r="I33" s="142"/>
    </row>
    <row r="34" spans="1:9" ht="12.75">
      <c r="A34" s="231"/>
      <c r="B34" s="243">
        <f>'пр.хода'!N22</f>
        <v>14</v>
      </c>
      <c r="C34" s="235" t="str">
        <f>VLOOKUP(B34,'пр.взв.'!B3:H97,2,FALSE)</f>
        <v>ОМОКТУЕВ Баир Доржиевич</v>
      </c>
      <c r="D34" s="235" t="str">
        <f>VLOOKUP(B34,'пр.взв.'!B3:H97,3,FALSE)</f>
        <v>02.12.84, МСМК</v>
      </c>
      <c r="E34" s="237" t="str">
        <f>VLOOKUP(B34,'пр.взв.'!B3:H212,4,FALSE)</f>
        <v>СФО</v>
      </c>
      <c r="F34" s="235" t="str">
        <f>VLOOKUP(B34,'пр.взв.'!B4:H97,5,FALSE)</f>
        <v>Р.Бурятия, Улан-Удэ, МО</v>
      </c>
      <c r="G34" s="230"/>
      <c r="H34" s="142"/>
      <c r="I34" s="142"/>
    </row>
    <row r="35" spans="1:9" ht="12.75">
      <c r="A35" s="231"/>
      <c r="B35" s="142"/>
      <c r="C35" s="236"/>
      <c r="D35" s="236"/>
      <c r="E35" s="240"/>
      <c r="F35" s="236"/>
      <c r="G35" s="230"/>
      <c r="H35" s="142"/>
      <c r="I35" s="142"/>
    </row>
    <row r="36" spans="1:2" ht="38.25" customHeight="1">
      <c r="A36" s="11" t="s">
        <v>18</v>
      </c>
      <c r="B36" s="11"/>
    </row>
    <row r="37" spans="2:9" ht="19.5" customHeight="1">
      <c r="B37" s="11" t="s">
        <v>0</v>
      </c>
      <c r="C37" s="19"/>
      <c r="D37" s="19"/>
      <c r="E37" s="19"/>
      <c r="F37" s="19"/>
      <c r="G37" s="19"/>
      <c r="H37" s="19"/>
      <c r="I37" s="19"/>
    </row>
    <row r="38" spans="2:9" ht="19.5" customHeight="1">
      <c r="B38" s="11" t="s">
        <v>1</v>
      </c>
      <c r="C38" s="19"/>
      <c r="D38" s="19"/>
      <c r="E38" s="19"/>
      <c r="F38" s="19"/>
      <c r="G38" s="19"/>
      <c r="H38" s="19"/>
      <c r="I38" s="19"/>
    </row>
    <row r="42" spans="1:7" ht="12.75">
      <c r="A42" s="6">
        <f>HYPERLINK('[1]реквизиты'!$A$20)</f>
      </c>
      <c r="B42" s="10"/>
      <c r="C42" s="10"/>
      <c r="D42" s="10"/>
      <c r="E42" s="2"/>
      <c r="F42" s="20">
        <f>HYPERLINK('[1]реквизиты'!$G$20)</f>
      </c>
      <c r="G42" s="8">
        <f>HYPERLINK('[1]реквизиты'!$G$21)</f>
      </c>
    </row>
    <row r="43" spans="1:7" ht="12.75">
      <c r="A43" s="10"/>
      <c r="B43" s="10"/>
      <c r="C43" s="10"/>
      <c r="D43" s="10"/>
      <c r="E43" s="2"/>
      <c r="F43" s="31"/>
      <c r="G43" s="2"/>
    </row>
    <row r="44" spans="1:7" ht="12.75">
      <c r="A44" s="7">
        <f>HYPERLINK('[1]реквизиты'!$A$22)</f>
      </c>
      <c r="C44" s="10"/>
      <c r="D44" s="10"/>
      <c r="E44" s="7"/>
      <c r="F44" s="20">
        <f>HYPERLINK('[1]реквизиты'!$G$22)</f>
      </c>
      <c r="G44" s="9">
        <f>HYPERLINK('[1]реквизиты'!$G$23)</f>
      </c>
    </row>
    <row r="45" spans="3:6" ht="12.75">
      <c r="C45" s="2"/>
      <c r="D45" s="2"/>
      <c r="E45" s="2"/>
      <c r="F45" s="2"/>
    </row>
  </sheetData>
  <sheetProtection/>
  <mergeCells count="81">
    <mergeCell ref="F32:F33"/>
    <mergeCell ref="G34:G35"/>
    <mergeCell ref="H34:H35"/>
    <mergeCell ref="G32:G33"/>
    <mergeCell ref="H32:H33"/>
    <mergeCell ref="G30:G31"/>
    <mergeCell ref="H30:H31"/>
    <mergeCell ref="E30:F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G19:G20"/>
    <mergeCell ref="G17:G18"/>
    <mergeCell ref="H17:H18"/>
    <mergeCell ref="B9:B10"/>
    <mergeCell ref="C9:C10"/>
    <mergeCell ref="D9:D10"/>
    <mergeCell ref="E9:E10"/>
    <mergeCell ref="F9:F10"/>
    <mergeCell ref="G9:G10"/>
    <mergeCell ref="E17:F18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47" t="s">
        <v>23</v>
      </c>
      <c r="B1" s="247"/>
      <c r="C1" s="247"/>
      <c r="D1" s="247"/>
      <c r="E1" s="247"/>
      <c r="F1" s="247"/>
      <c r="G1" s="247"/>
      <c r="H1" s="247"/>
    </row>
    <row r="2" spans="2:8" ht="22.5" customHeight="1" thickBot="1">
      <c r="B2" s="116" t="s">
        <v>25</v>
      </c>
      <c r="C2" s="116"/>
      <c r="D2" s="113" t="str">
        <f>HYPERLINK('[1]реквизиты'!$A$2)</f>
        <v>Чемпионат России по БОЕВОМУ САМБО </v>
      </c>
      <c r="E2" s="114"/>
      <c r="F2" s="114"/>
      <c r="G2" s="114"/>
      <c r="H2" s="115"/>
    </row>
    <row r="3" spans="2:8" ht="17.25" customHeight="1" thickBot="1">
      <c r="B3" s="244" t="str">
        <f>HYPERLINK('[1]реквизиты'!$A$3)</f>
        <v>17-20 февраля 2015г.                                                         г.Красноярск</v>
      </c>
      <c r="C3" s="244"/>
      <c r="D3" s="244"/>
      <c r="E3" s="244"/>
      <c r="F3" s="244"/>
      <c r="G3" s="244"/>
      <c r="H3" s="1" t="str">
        <f>HYPERLINK('пр.взв.'!D4)</f>
        <v>в.к. 74 кг.</v>
      </c>
    </row>
    <row r="4" spans="1:8" ht="12.75" customHeight="1">
      <c r="A4" s="273" t="s">
        <v>33</v>
      </c>
      <c r="B4" s="275" t="s">
        <v>5</v>
      </c>
      <c r="C4" s="277" t="s">
        <v>6</v>
      </c>
      <c r="D4" s="279" t="s">
        <v>7</v>
      </c>
      <c r="E4" s="290" t="s">
        <v>8</v>
      </c>
      <c r="F4" s="279"/>
      <c r="G4" s="284" t="s">
        <v>10</v>
      </c>
      <c r="H4" s="249" t="s">
        <v>9</v>
      </c>
    </row>
    <row r="5" spans="1:8" ht="12.75" customHeight="1" thickBot="1">
      <c r="A5" s="274"/>
      <c r="B5" s="276"/>
      <c r="C5" s="278"/>
      <c r="D5" s="280"/>
      <c r="E5" s="291"/>
      <c r="F5" s="280"/>
      <c r="G5" s="285"/>
      <c r="H5" s="250"/>
    </row>
    <row r="6" spans="1:8" ht="11.25" customHeight="1">
      <c r="A6" s="281">
        <v>1</v>
      </c>
      <c r="B6" s="283">
        <f>'пр.хода'!K17</f>
        <v>14</v>
      </c>
      <c r="C6" s="292" t="str">
        <f>VLOOKUP(B6,'пр.взв.'!B4:H133,2,FALSE)</f>
        <v>ОМОКТУЕВ Баир Доржиевич</v>
      </c>
      <c r="D6" s="293" t="str">
        <f>VLOOKUP(B6,'пр.взв.'!B7:H70,3,FALSE)</f>
        <v>02.12.84, МСМК</v>
      </c>
      <c r="E6" s="286" t="str">
        <f>VLOOKUP(B6,'пр.взв.'!B7:H70,4,FALSE)</f>
        <v>СФО</v>
      </c>
      <c r="F6" s="289" t="str">
        <f>VLOOKUP(B6,'пр.взв.'!B7:H70,5,FALSE)</f>
        <v>Р.Бурятия, Улан-Удэ, МО</v>
      </c>
      <c r="G6" s="287">
        <f>VLOOKUP(B6,'пр.взв.'!B7:H70,6,FALSE)</f>
        <v>0</v>
      </c>
      <c r="H6" s="251" t="str">
        <f>VLOOKUP(B6,'пр.взв.'!B7:H70,7,FALSE)</f>
        <v>Санжиев Т.Ш.</v>
      </c>
    </row>
    <row r="7" spans="1:8" ht="11.25" customHeight="1">
      <c r="A7" s="282"/>
      <c r="B7" s="269"/>
      <c r="C7" s="260"/>
      <c r="D7" s="294"/>
      <c r="E7" s="238"/>
      <c r="F7" s="144"/>
      <c r="G7" s="288"/>
      <c r="H7" s="252"/>
    </row>
    <row r="8" spans="1:8" ht="11.25" customHeight="1">
      <c r="A8" s="282">
        <v>2</v>
      </c>
      <c r="B8" s="269">
        <f>'пр.хода'!K25</f>
        <v>17</v>
      </c>
      <c r="C8" s="272" t="str">
        <f>VLOOKUP(B8,'пр.взв.'!B1:H135,2,FALSE)</f>
        <v>КАЛИНИН Андрей Алексеевич</v>
      </c>
      <c r="D8" s="257" t="str">
        <f>VLOOKUP(B8,'пр.взв.'!B9:H72,3,FALSE)</f>
        <v>26.11.85, КМС</v>
      </c>
      <c r="E8" s="253" t="str">
        <f>VLOOKUP(B8,'пр.взв.'!B9:H72,4,FALSE)</f>
        <v>С-П</v>
      </c>
      <c r="F8" s="144" t="str">
        <f>VLOOKUP(B8,'пр.взв.'!B9:H72,5,FALSE)</f>
        <v>ГУ МВД по С-Пет. и Лен.обл.</v>
      </c>
      <c r="G8" s="255">
        <f>VLOOKUP(B8,'пр.взв.'!B9:H72,6,FALSE)</f>
        <v>0</v>
      </c>
      <c r="H8" s="245" t="str">
        <f>VLOOKUP(B8,'пр.взв.'!B9:H72,7,FALSE)</f>
        <v>Костин С.</v>
      </c>
    </row>
    <row r="9" spans="1:8" ht="11.25" customHeight="1">
      <c r="A9" s="282"/>
      <c r="B9" s="269"/>
      <c r="C9" s="261"/>
      <c r="D9" s="257"/>
      <c r="E9" s="253"/>
      <c r="F9" s="144"/>
      <c r="G9" s="255"/>
      <c r="H9" s="245"/>
    </row>
    <row r="10" spans="1:8" ht="11.25" customHeight="1">
      <c r="A10" s="282">
        <v>3</v>
      </c>
      <c r="B10" s="269">
        <f>'пр.хода'!O6</f>
        <v>21</v>
      </c>
      <c r="C10" s="272" t="str">
        <f>VLOOKUP(B10,'пр.взв.'!B1:H137,2,FALSE)</f>
        <v>ТАГИРОВ Тагир Ахмедович</v>
      </c>
      <c r="D10" s="257" t="str">
        <f>VLOOKUP(B10,'пр.взв.'!B1:H74,3,FALSE)</f>
        <v>07.02.89, МС</v>
      </c>
      <c r="E10" s="253" t="str">
        <f>VLOOKUP(B10,'пр.взв.'!B1:H74,4,FALSE)</f>
        <v>МОС</v>
      </c>
      <c r="F10" s="144" t="str">
        <f>VLOOKUP(B10,'пр.взв.'!B1:H74,5,FALSE)</f>
        <v>Москва, МО</v>
      </c>
      <c r="G10" s="255">
        <f>VLOOKUP(B10,'пр.взв.'!B1:H74,6,FALSE)</f>
        <v>0</v>
      </c>
      <c r="H10" s="245" t="str">
        <f>VLOOKUP(B10,'пр.взв.'!B1:H74,7,FALSE)</f>
        <v>Мусаев А.С.</v>
      </c>
    </row>
    <row r="11" spans="1:8" ht="11.25" customHeight="1">
      <c r="A11" s="282"/>
      <c r="B11" s="269"/>
      <c r="C11" s="261"/>
      <c r="D11" s="257"/>
      <c r="E11" s="253"/>
      <c r="F11" s="144"/>
      <c r="G11" s="255"/>
      <c r="H11" s="245"/>
    </row>
    <row r="12" spans="1:8" ht="11.25" customHeight="1">
      <c r="A12" s="282">
        <v>3</v>
      </c>
      <c r="B12" s="269">
        <f>'пр.хода'!P39</f>
        <v>15</v>
      </c>
      <c r="C12" s="260" t="str">
        <f>VLOOKUP(B12,'пр.взв.'!B1:H139,2,FALSE)</f>
        <v>ПАНОВ Александр Валерьевич</v>
      </c>
      <c r="D12" s="257" t="str">
        <f>VLOOKUP(B12,'пр.взв.'!B1:H76,3,FALSE)</f>
        <v>24.07.91, МСМК</v>
      </c>
      <c r="E12" s="253" t="str">
        <f>VLOOKUP(B12,'пр.взв.'!B1:H76,4,FALSE)</f>
        <v>МОС</v>
      </c>
      <c r="F12" s="144" t="str">
        <f>VLOOKUP(B12,'пр.взв.'!B1:H76,5,FALSE)</f>
        <v>Москва, ПР.</v>
      </c>
      <c r="G12" s="255">
        <f>VLOOKUP(B12,'пр.взв.'!B1:H76,6,FALSE)</f>
        <v>0</v>
      </c>
      <c r="H12" s="245" t="str">
        <f>VLOOKUP(B12,'пр.взв.'!B1:H76,7,FALSE)</f>
        <v>Бахчев В.К., Ганчук Ю.Е.</v>
      </c>
    </row>
    <row r="13" spans="1:8" ht="11.25" customHeight="1">
      <c r="A13" s="282"/>
      <c r="B13" s="269"/>
      <c r="C13" s="261"/>
      <c r="D13" s="257"/>
      <c r="E13" s="253"/>
      <c r="F13" s="144"/>
      <c r="G13" s="255"/>
      <c r="H13" s="245"/>
    </row>
    <row r="14" spans="1:8" ht="11.25" customHeight="1">
      <c r="A14" s="282">
        <v>5</v>
      </c>
      <c r="B14" s="269">
        <v>28</v>
      </c>
      <c r="C14" s="260" t="str">
        <f>VLOOKUP(B14,'пр.взв.'!B1:H141,2,FALSE)</f>
        <v>ШКИЛЬ Антон Сергеевич</v>
      </c>
      <c r="D14" s="257" t="str">
        <f>VLOOKUP(B14,'пр.взв.'!B1:H78,3,FALSE)</f>
        <v>08.08.90, КМС</v>
      </c>
      <c r="E14" s="253" t="str">
        <f>VLOOKUP(B14,'пр.взв.'!B1:H78,4,FALSE)</f>
        <v>ЦФО</v>
      </c>
      <c r="F14" s="144" t="str">
        <f>VLOOKUP(B14,'пр.взв.'!B1:H78,5,FALSE)</f>
        <v>Рязанская,Рязань</v>
      </c>
      <c r="G14" s="255">
        <f>VLOOKUP(B14,'пр.взв.'!B1:H78,6,FALSE)</f>
        <v>0</v>
      </c>
      <c r="H14" s="245" t="str">
        <f>VLOOKUP(B14,'пр.взв.'!B1:H78,7,FALSE)</f>
        <v>Кудинов АН</v>
      </c>
    </row>
    <row r="15" spans="1:8" ht="11.25" customHeight="1">
      <c r="A15" s="282"/>
      <c r="B15" s="269"/>
      <c r="C15" s="261"/>
      <c r="D15" s="257"/>
      <c r="E15" s="253"/>
      <c r="F15" s="144"/>
      <c r="G15" s="255"/>
      <c r="H15" s="245"/>
    </row>
    <row r="16" spans="1:8" ht="11.25" customHeight="1">
      <c r="A16" s="282">
        <v>5</v>
      </c>
      <c r="B16" s="269">
        <v>12</v>
      </c>
      <c r="C16" s="260" t="str">
        <f>VLOOKUP(B16,'пр.взв.'!B1:H143,2,FALSE)</f>
        <v>ЧУГУЛОВ Эркин Станиславович</v>
      </c>
      <c r="D16" s="257" t="str">
        <f>VLOOKUP(B16,'пр.взв.'!B1:H80,3,FALSE)</f>
        <v>27.09.1991, мс</v>
      </c>
      <c r="E16" s="253" t="str">
        <f>VLOOKUP(B16,'пр.взв.'!B1:H80,4,FALSE)</f>
        <v>СФО</v>
      </c>
      <c r="F16" s="144" t="str">
        <f>VLOOKUP(B16,'пр.взв.'!B1:H80,5,FALSE)</f>
        <v>Омская, Омск, МО</v>
      </c>
      <c r="G16" s="255">
        <f>VLOOKUP(B16,'пр.взв.'!B1:H80,6,FALSE)</f>
        <v>0</v>
      </c>
      <c r="H16" s="245" t="str">
        <f>VLOOKUP(B16,'пр.взв.'!B1:H80,7,FALSE)</f>
        <v>Горбунов АВ Бобровский В</v>
      </c>
    </row>
    <row r="17" spans="1:8" ht="11.25" customHeight="1">
      <c r="A17" s="282"/>
      <c r="B17" s="269"/>
      <c r="C17" s="261"/>
      <c r="D17" s="257"/>
      <c r="E17" s="253"/>
      <c r="F17" s="144"/>
      <c r="G17" s="255"/>
      <c r="H17" s="245"/>
    </row>
    <row r="18" spans="1:8" ht="11.25" customHeight="1">
      <c r="A18" s="262" t="s">
        <v>34</v>
      </c>
      <c r="B18" s="269">
        <v>31</v>
      </c>
      <c r="C18" s="260" t="str">
        <f>VLOOKUP(B18,'пр.взв.'!B1:H145,2,FALSE)</f>
        <v>СЕЙДАЛИЕВ Рустем Мустафаевич</v>
      </c>
      <c r="D18" s="257" t="str">
        <f>VLOOKUP(B18,'пр.взв.'!B1:H82,3,FALSE)</f>
        <v>16.07.88, МС</v>
      </c>
      <c r="E18" s="253" t="str">
        <f>VLOOKUP(B18,'пр.взв.'!B1:H82,4,FALSE)</f>
        <v>Р.Крым</v>
      </c>
      <c r="F18" s="144" t="str">
        <f>VLOOKUP(B18,'пр.взв.'!B1:H82,5,FALSE)</f>
        <v>Р.Крым, Феодосия, Д</v>
      </c>
      <c r="G18" s="255">
        <f>VLOOKUP(B18,'пр.взв.'!B1:H82,6,FALSE)</f>
        <v>0</v>
      </c>
      <c r="H18" s="245" t="str">
        <f>VLOOKUP(B18,'пр.взв.'!B1:H82,7,FALSE)</f>
        <v>Татаренко С.Е.</v>
      </c>
    </row>
    <row r="19" spans="1:8" ht="11.25" customHeight="1">
      <c r="A19" s="262"/>
      <c r="B19" s="269"/>
      <c r="C19" s="261"/>
      <c r="D19" s="257"/>
      <c r="E19" s="253"/>
      <c r="F19" s="144"/>
      <c r="G19" s="255"/>
      <c r="H19" s="245"/>
    </row>
    <row r="20" spans="1:8" ht="11.25" customHeight="1">
      <c r="A20" s="262" t="s">
        <v>34</v>
      </c>
      <c r="B20" s="269">
        <v>6</v>
      </c>
      <c r="C20" s="260" t="str">
        <f>VLOOKUP(B20,'пр.взв.'!B1:H147,2,FALSE)</f>
        <v>ГАДЖИЕВ Тимур Сулеймангаджиевич</v>
      </c>
      <c r="D20" s="257" t="str">
        <f>VLOOKUP(B20,'пр.взв.'!B2:H84,3,FALSE)</f>
        <v>27.08.88, КМС</v>
      </c>
      <c r="E20" s="253" t="str">
        <f>VLOOKUP(B20,'пр.взв.'!B2:H84,4,FALSE)</f>
        <v>СКФО</v>
      </c>
      <c r="F20" s="144" t="str">
        <f>VLOOKUP(B20,'пр.взв.'!B2:H84,5,FALSE)</f>
        <v>Р.Дагестан, Махачкала, ПР</v>
      </c>
      <c r="G20" s="255">
        <f>VLOOKUP(B20,'пр.взв.'!B2:H84,6,FALSE)</f>
        <v>0</v>
      </c>
      <c r="H20" s="245" t="str">
        <f>VLOOKUP(B20,'пр.взв.'!B2:H84,7,FALSE)</f>
        <v>Гасанханов З.М.</v>
      </c>
    </row>
    <row r="21" spans="1:8" ht="11.25" customHeight="1">
      <c r="A21" s="262"/>
      <c r="B21" s="269"/>
      <c r="C21" s="261"/>
      <c r="D21" s="257"/>
      <c r="E21" s="253"/>
      <c r="F21" s="144"/>
      <c r="G21" s="255"/>
      <c r="H21" s="245"/>
    </row>
    <row r="22" spans="1:8" ht="11.25" customHeight="1">
      <c r="A22" s="262" t="s">
        <v>37</v>
      </c>
      <c r="B22" s="269">
        <v>25</v>
      </c>
      <c r="C22" s="260" t="str">
        <f>VLOOKUP(B22,'пр.взв.'!B2:H149,2,FALSE)</f>
        <v>ХИДИРАЛИЕВ Дилшод Фарходжанович</v>
      </c>
      <c r="D22" s="257" t="str">
        <f>VLOOKUP(B22,'пр.взв.'!B2:H86,3,FALSE)</f>
        <v>29.06.90, МС</v>
      </c>
      <c r="E22" s="253" t="str">
        <f>VLOOKUP(B22,'пр.взв.'!B2:H86,4,FALSE)</f>
        <v>СФО</v>
      </c>
      <c r="F22" s="144" t="str">
        <f>VLOOKUP(B22,'пр.взв.'!B2:H86,5,FALSE)</f>
        <v>Красноярский, Красноярск, Д</v>
      </c>
      <c r="G22" s="255">
        <f>VLOOKUP(B22,'пр.взв.'!B2:H86,6,FALSE)</f>
        <v>0</v>
      </c>
      <c r="H22" s="245" t="str">
        <f>VLOOKUP(B22,'пр.взв.'!B2:H86,7,FALSE)</f>
        <v>Галкин В.Ф., Сагродян В.О.</v>
      </c>
    </row>
    <row r="23" spans="1:8" ht="11.25" customHeight="1">
      <c r="A23" s="262"/>
      <c r="B23" s="269"/>
      <c r="C23" s="261"/>
      <c r="D23" s="257"/>
      <c r="E23" s="253"/>
      <c r="F23" s="144"/>
      <c r="G23" s="255"/>
      <c r="H23" s="245"/>
    </row>
    <row r="24" spans="1:8" ht="11.25" customHeight="1">
      <c r="A24" s="262" t="s">
        <v>37</v>
      </c>
      <c r="B24" s="269">
        <v>11</v>
      </c>
      <c r="C24" s="260" t="str">
        <f>VLOOKUP(B24,'пр.взв.'!B2:H151,2,FALSE)</f>
        <v>РАДНАЕВ Артём Антонович</v>
      </c>
      <c r="D24" s="257" t="str">
        <f>VLOOKUP(B24,'пр.взв.'!B2:H88,3,FALSE)</f>
        <v>01.01.86, КМС</v>
      </c>
      <c r="E24" s="253" t="str">
        <f>VLOOKUP(B24,'пр.взв.'!B2:H88,4,FALSE)</f>
        <v>СФО</v>
      </c>
      <c r="F24" s="144" t="str">
        <f>VLOOKUP(B24,'пр.взв.'!B2:H88,5,FALSE)</f>
        <v>Р.Бурятия, Улан-Удэ, МО</v>
      </c>
      <c r="G24" s="255">
        <f>VLOOKUP(B24,'пр.взв.'!B2:H88,6,FALSE)</f>
        <v>0</v>
      </c>
      <c r="H24" s="245" t="str">
        <f>VLOOKUP(B24,'пр.взв.'!B2:H88,7,FALSE)</f>
        <v>Цыдыпов Б.В., Санжиев Т.Ш.</v>
      </c>
    </row>
    <row r="25" spans="1:8" ht="11.25" customHeight="1">
      <c r="A25" s="262"/>
      <c r="B25" s="269"/>
      <c r="C25" s="261"/>
      <c r="D25" s="257"/>
      <c r="E25" s="253"/>
      <c r="F25" s="144"/>
      <c r="G25" s="255"/>
      <c r="H25" s="245"/>
    </row>
    <row r="26" spans="1:8" ht="11.25" customHeight="1">
      <c r="A26" s="262" t="s">
        <v>37</v>
      </c>
      <c r="B26" s="269">
        <v>18</v>
      </c>
      <c r="C26" s="260" t="str">
        <f>VLOOKUP(B26,'пр.взв.'!B2:H153,2,FALSE)</f>
        <v>КОСОВ Иван Григорьевичь</v>
      </c>
      <c r="D26" s="257" t="str">
        <f>VLOOKUP(B26,'пр.взв.'!B2:H90,3,FALSE)</f>
        <v>07.05.83, МС</v>
      </c>
      <c r="E26" s="253" t="str">
        <f>VLOOKUP(B26,'пр.взв.'!B2:H90,4,FALSE)</f>
        <v>МОС</v>
      </c>
      <c r="F26" s="144" t="str">
        <f>VLOOKUP(B26,'пр.взв.'!B2:H90,5,FALSE)</f>
        <v>Москва, ПР.</v>
      </c>
      <c r="G26" s="255">
        <f>VLOOKUP(B26,'пр.взв.'!B2:H90,6,FALSE)</f>
        <v>0</v>
      </c>
      <c r="H26" s="245" t="str">
        <f>VLOOKUP(B26,'пр.взв.'!B2:H90,7,FALSE)</f>
        <v>Елесин Н.А., Гаджиев К.А.</v>
      </c>
    </row>
    <row r="27" spans="1:8" ht="11.25" customHeight="1">
      <c r="A27" s="262"/>
      <c r="B27" s="269"/>
      <c r="C27" s="261"/>
      <c r="D27" s="257"/>
      <c r="E27" s="253"/>
      <c r="F27" s="144"/>
      <c r="G27" s="255"/>
      <c r="H27" s="245"/>
    </row>
    <row r="28" spans="1:8" ht="11.25" customHeight="1">
      <c r="A28" s="262" t="s">
        <v>37</v>
      </c>
      <c r="B28" s="269">
        <v>16</v>
      </c>
      <c r="C28" s="260" t="str">
        <f>VLOOKUP(B28,'пр.взв.'!B2:H155,2,FALSE)</f>
        <v>КАЗАНЦЕВ Иван Олегович</v>
      </c>
      <c r="D28" s="257" t="str">
        <f>VLOOKUP(B28,'пр.взв.'!B2:H92,3,FALSE)</f>
        <v>04.08.90, МС</v>
      </c>
      <c r="E28" s="253" t="str">
        <f>VLOOKUP(B28,'пр.взв.'!B2:H92,4,FALSE)</f>
        <v>СФО</v>
      </c>
      <c r="F28" s="144" t="str">
        <f>VLOOKUP(B28,'пр.взв.'!B2:H92,5,FALSE)</f>
        <v>Красноярский, Красноярск, Д</v>
      </c>
      <c r="G28" s="255">
        <f>VLOOKUP(B28,'пр.взв.'!B2:H92,6,FALSE)</f>
        <v>0</v>
      </c>
      <c r="H28" s="245" t="str">
        <f>VLOOKUP(B28,'пр.взв.'!B2:H92,7,FALSE)</f>
        <v>Хориков В.А., Яцковский А.В.</v>
      </c>
    </row>
    <row r="29" spans="1:8" ht="11.25" customHeight="1">
      <c r="A29" s="262"/>
      <c r="B29" s="269"/>
      <c r="C29" s="261"/>
      <c r="D29" s="257"/>
      <c r="E29" s="253"/>
      <c r="F29" s="144"/>
      <c r="G29" s="255"/>
      <c r="H29" s="245"/>
    </row>
    <row r="30" spans="1:8" ht="11.25" customHeight="1">
      <c r="A30" s="262" t="s">
        <v>38</v>
      </c>
      <c r="B30" s="269">
        <v>1</v>
      </c>
      <c r="C30" s="260" t="str">
        <f>VLOOKUP(B30,'пр.взв.'!B2:H157,2,FALSE)</f>
        <v>ВАНЮХАНОВ Николай Николаевич</v>
      </c>
      <c r="D30" s="257" t="str">
        <f>VLOOKUP(B30,'пр.взв.'!B3:H94,3,FALSE)</f>
        <v>13.05.91, КМС</v>
      </c>
      <c r="E30" s="253" t="str">
        <f>VLOOKUP(B30,'пр.взв.'!B3:H94,4,FALSE)</f>
        <v>ДВФО</v>
      </c>
      <c r="F30" s="144" t="str">
        <f>VLOOKUP(B30,'пр.взв.'!B3:H94,5,FALSE)</f>
        <v>Приморский, Владивосток</v>
      </c>
      <c r="G30" s="255">
        <f>VLOOKUP(B30,'пр.взв.'!B3:H94,6,FALSE)</f>
        <v>0</v>
      </c>
      <c r="H30" s="245" t="str">
        <f>VLOOKUP(B30,'пр.взв.'!B3:H94,7,FALSE)</f>
        <v>Зубков В.Г., Писаренко А.А.</v>
      </c>
    </row>
    <row r="31" spans="1:8" ht="11.25" customHeight="1">
      <c r="A31" s="262"/>
      <c r="B31" s="269"/>
      <c r="C31" s="261"/>
      <c r="D31" s="257"/>
      <c r="E31" s="253"/>
      <c r="F31" s="144"/>
      <c r="G31" s="255"/>
      <c r="H31" s="245"/>
    </row>
    <row r="32" spans="1:8" ht="11.25" customHeight="1">
      <c r="A32" s="262" t="s">
        <v>38</v>
      </c>
      <c r="B32" s="269">
        <v>23</v>
      </c>
      <c r="C32" s="260" t="str">
        <f>VLOOKUP(B32,'пр.взв.'!B3:H159,2,FALSE)</f>
        <v>ЕФИМЕНКО Алексей Николаевич</v>
      </c>
      <c r="D32" s="257" t="str">
        <f>VLOOKUP(B32,'пр.взв.'!B3:H96,3,FALSE)</f>
        <v>12.09.84, МС</v>
      </c>
      <c r="E32" s="253" t="str">
        <f>VLOOKUP(B32,'пр.взв.'!B3:H96,4,FALSE)</f>
        <v>СФО</v>
      </c>
      <c r="F32" s="144" t="str">
        <f>VLOOKUP(B32,'пр.взв.'!B3:H96,5,FALSE)</f>
        <v>Красноярский, Красноярск.</v>
      </c>
      <c r="G32" s="255">
        <f>VLOOKUP(B32,'пр.взв.'!B3:H96,6,FALSE)</f>
        <v>0</v>
      </c>
      <c r="H32" s="245" t="str">
        <f>VLOOKUP(B32,'пр.взв.'!B3:H96,7,FALSE)</f>
        <v>Знаменский Г.А., Печковский А.В.</v>
      </c>
    </row>
    <row r="33" spans="1:8" ht="11.25" customHeight="1">
      <c r="A33" s="262"/>
      <c r="B33" s="269"/>
      <c r="C33" s="261"/>
      <c r="D33" s="257"/>
      <c r="E33" s="253"/>
      <c r="F33" s="144"/>
      <c r="G33" s="255"/>
      <c r="H33" s="245"/>
    </row>
    <row r="34" spans="1:8" ht="11.25" customHeight="1">
      <c r="A34" s="262" t="s">
        <v>38</v>
      </c>
      <c r="B34" s="269">
        <v>30</v>
      </c>
      <c r="C34" s="260" t="str">
        <f>VLOOKUP(B34,'пр.взв.'!B3:H161,2,FALSE)</f>
        <v>ИЗМОДЕНОВ Денис Сергеевич</v>
      </c>
      <c r="D34" s="257" t="str">
        <f>VLOOKUP(B34,'пр.взв.'!B3:H98,3,FALSE)</f>
        <v>08.01.92, КМС</v>
      </c>
      <c r="E34" s="253" t="str">
        <f>VLOOKUP(B34,'пр.взв.'!B3:H98,4,FALSE)</f>
        <v>УрФО</v>
      </c>
      <c r="F34" s="144" t="str">
        <f>VLOOKUP(B34,'пр.взв.'!B3:H98,5,FALSE)</f>
        <v>Свердловская, Екатеринбург, ПР</v>
      </c>
      <c r="G34" s="255">
        <f>VLOOKUP(B34,'пр.взв.'!B3:H98,6,FALSE)</f>
        <v>0</v>
      </c>
      <c r="H34" s="245" t="str">
        <f>VLOOKUP(B34,'пр.взв.'!B3:H98,7,FALSE)</f>
        <v>Галиев В.З.</v>
      </c>
    </row>
    <row r="35" spans="1:8" ht="11.25" customHeight="1">
      <c r="A35" s="262"/>
      <c r="B35" s="269"/>
      <c r="C35" s="261"/>
      <c r="D35" s="257"/>
      <c r="E35" s="253"/>
      <c r="F35" s="144"/>
      <c r="G35" s="255"/>
      <c r="H35" s="245"/>
    </row>
    <row r="36" spans="1:8" ht="11.25" customHeight="1">
      <c r="A36" s="262" t="s">
        <v>38</v>
      </c>
      <c r="B36" s="269">
        <v>4</v>
      </c>
      <c r="C36" s="260" t="str">
        <f>VLOOKUP(B36,'пр.взв.'!B3:H163,2,FALSE)</f>
        <v>ХАЙПАЕВ Ильяс Арбиевич</v>
      </c>
      <c r="D36" s="257" t="str">
        <f>VLOOKUP(B36,'пр.взв.'!B3:H100,3,FALSE)</f>
        <v>19.02.93, МС</v>
      </c>
      <c r="E36" s="253" t="str">
        <f>VLOOKUP(B36,'пр.взв.'!B5:H100,4,FALSE)</f>
        <v>МОС</v>
      </c>
      <c r="F36" s="144" t="str">
        <f>VLOOKUP(B36,'пр.взв.'!B3:H100,5,FALSE)</f>
        <v>Москва, ПР</v>
      </c>
      <c r="G36" s="255">
        <f>VLOOKUP(B36,'пр.взв.'!B3:H100,6,FALSE)</f>
        <v>0</v>
      </c>
      <c r="H36" s="245" t="str">
        <f>VLOOKUP(B36,'пр.взв.'!B3:H100,7,FALSE)</f>
        <v>Репин Е.Б., Мусаев А.М.</v>
      </c>
    </row>
    <row r="37" spans="1:8" ht="11.25" customHeight="1">
      <c r="A37" s="262"/>
      <c r="B37" s="269"/>
      <c r="C37" s="261"/>
      <c r="D37" s="257"/>
      <c r="E37" s="253"/>
      <c r="F37" s="144"/>
      <c r="G37" s="255"/>
      <c r="H37" s="245"/>
    </row>
    <row r="38" spans="1:8" ht="11.25" customHeight="1">
      <c r="A38" s="262" t="s">
        <v>43</v>
      </c>
      <c r="B38" s="269">
        <v>3</v>
      </c>
      <c r="C38" s="260" t="str">
        <f>VLOOKUP(B38,'пр.взв.'!B3:H165,2,FALSE)</f>
        <v>ВОРОБЬЕВ Роман Андреевич</v>
      </c>
      <c r="D38" s="257" t="str">
        <f>VLOOKUP(B38,'пр.взв.'!B3:H102,3,FALSE)</f>
        <v>08.04.94, КМС</v>
      </c>
      <c r="E38" s="253" t="str">
        <f>VLOOKUP(B38,'пр.взв.'!B3:H102,4,FALSE)</f>
        <v>УрФО</v>
      </c>
      <c r="F38" s="144" t="str">
        <f>VLOOKUP(B38,'пр.взв.'!B3:H102,5,FALSE)</f>
        <v>Челябинская, Челябинск</v>
      </c>
      <c r="G38" s="255">
        <f>VLOOKUP(B38,'пр.взв.'!B3:H102,6,FALSE)</f>
        <v>0</v>
      </c>
      <c r="H38" s="245" t="str">
        <f>VLOOKUP(B38,'пр.взв.'!B3:H102,7,FALSE)</f>
        <v>Мисбахов В.Н.</v>
      </c>
    </row>
    <row r="39" spans="1:8" ht="11.25" customHeight="1">
      <c r="A39" s="262"/>
      <c r="B39" s="269"/>
      <c r="C39" s="261"/>
      <c r="D39" s="257"/>
      <c r="E39" s="253"/>
      <c r="F39" s="144"/>
      <c r="G39" s="255"/>
      <c r="H39" s="245"/>
    </row>
    <row r="40" spans="1:8" ht="11.25" customHeight="1">
      <c r="A40" s="262" t="s">
        <v>43</v>
      </c>
      <c r="B40" s="269">
        <v>26</v>
      </c>
      <c r="C40" s="260" t="str">
        <f>VLOOKUP(B40,'пр.взв.'!B3:H167,2,FALSE)</f>
        <v>КУШНЕРИК Илья Геннадьевич</v>
      </c>
      <c r="D40" s="257" t="str">
        <f>VLOOKUP(B40,'пр.взв.'!B4:H104,3,FALSE)</f>
        <v>06.07.90, МС</v>
      </c>
      <c r="E40" s="253" t="str">
        <f>VLOOKUP(B40,'пр.взв.'!B4:H104,4,FALSE)</f>
        <v>ЦФО</v>
      </c>
      <c r="F40" s="144" t="str">
        <f>VLOOKUP(B40,'пр.взв.'!B4:H104,5,FALSE)</f>
        <v>Костромская, Кострома</v>
      </c>
      <c r="G40" s="255">
        <f>VLOOKUP(B40,'пр.взв.'!B4:H104,6,FALSE)</f>
        <v>0</v>
      </c>
      <c r="H40" s="245" t="str">
        <f>VLOOKUP(B40,'пр.взв.'!B4:H104,7,FALSE)</f>
        <v>Кушнерик ГГ</v>
      </c>
    </row>
    <row r="41" spans="1:8" ht="11.25" customHeight="1">
      <c r="A41" s="262"/>
      <c r="B41" s="269"/>
      <c r="C41" s="261"/>
      <c r="D41" s="257"/>
      <c r="E41" s="253"/>
      <c r="F41" s="144"/>
      <c r="G41" s="255"/>
      <c r="H41" s="245"/>
    </row>
    <row r="42" spans="1:8" ht="11.25" customHeight="1">
      <c r="A42" s="262" t="s">
        <v>43</v>
      </c>
      <c r="B42" s="269">
        <v>13</v>
      </c>
      <c r="C42" s="260" t="str">
        <f>VLOOKUP(B42,'пр.взв.'!B4:H169,2,FALSE)</f>
        <v>АЗИЗОВ Заур Магомедович</v>
      </c>
      <c r="D42" s="257" t="str">
        <f>VLOOKUP(B42,'пр.взв.'!B6:H106,3,FALSE)</f>
        <v>20.06.87, МС</v>
      </c>
      <c r="E42" s="253" t="str">
        <f>VLOOKUP(B42,'пр.взв.'!B4:H106,4,FALSE)</f>
        <v>ЦФО</v>
      </c>
      <c r="F42" s="144" t="str">
        <f>VLOOKUP(B42,'пр.взв.'!B4:H106,5,FALSE)</f>
        <v>Московская, Дубра</v>
      </c>
      <c r="G42" s="255">
        <f>VLOOKUP(B42,'пр.взв.'!B4:H106,6,FALSE)</f>
        <v>0</v>
      </c>
      <c r="H42" s="245" t="str">
        <f>VLOOKUP(B42,'пр.взв.'!B4:H106,7,FALSE)</f>
        <v>Малышев Н.Н.</v>
      </c>
    </row>
    <row r="43" spans="1:8" ht="11.25" customHeight="1">
      <c r="A43" s="262"/>
      <c r="B43" s="269"/>
      <c r="C43" s="261"/>
      <c r="D43" s="257"/>
      <c r="E43" s="253"/>
      <c r="F43" s="144"/>
      <c r="G43" s="255"/>
      <c r="H43" s="245"/>
    </row>
    <row r="44" spans="1:8" ht="11.25" customHeight="1">
      <c r="A44" s="262" t="s">
        <v>43</v>
      </c>
      <c r="B44" s="269">
        <v>8</v>
      </c>
      <c r="C44" s="260" t="str">
        <f>VLOOKUP(B44,'пр.взв.'!B4:H171,2,FALSE)</f>
        <v>ВЛАСОВ Андрей Романович</v>
      </c>
      <c r="D44" s="257" t="str">
        <f>VLOOKUP(B44,'пр.взв.'!B4:H108,3,FALSE)</f>
        <v>05.09.91, КМС</v>
      </c>
      <c r="E44" s="253" t="str">
        <f>VLOOKUP(B44,'пр.взв.'!B4:H108,4,FALSE)</f>
        <v>МОС</v>
      </c>
      <c r="F44" s="144" t="str">
        <f>VLOOKUP(B44,'пр.взв.'!B4:H108,5,FALSE)</f>
        <v>Москва, ПР.</v>
      </c>
      <c r="G44" s="255">
        <f>VLOOKUP(B44,'пр.взв.'!B4:H108,6,FALSE)</f>
        <v>0</v>
      </c>
      <c r="H44" s="245" t="str">
        <f>VLOOKUP(B44,'пр.взв.'!B4:H108,7,FALSE)</f>
        <v>Сальников В.В., Кабанов Д.Б.</v>
      </c>
    </row>
    <row r="45" spans="1:8" ht="11.25" customHeight="1">
      <c r="A45" s="262"/>
      <c r="B45" s="269"/>
      <c r="C45" s="261"/>
      <c r="D45" s="257"/>
      <c r="E45" s="253"/>
      <c r="F45" s="144"/>
      <c r="G45" s="255"/>
      <c r="H45" s="245"/>
    </row>
    <row r="46" spans="1:8" ht="11.25" customHeight="1">
      <c r="A46" s="262" t="s">
        <v>190</v>
      </c>
      <c r="B46" s="269">
        <v>9</v>
      </c>
      <c r="C46" s="260" t="str">
        <f>VLOOKUP(B46,'пр.взв.'!B4:H173,2,FALSE)</f>
        <v>МЕШЕВ Рустам Хасанбиевич</v>
      </c>
      <c r="D46" s="257" t="str">
        <f>VLOOKUP(B46,'пр.взв.'!B4:H110,3,FALSE)</f>
        <v>27.04.88, МС</v>
      </c>
      <c r="E46" s="253" t="str">
        <f>VLOOKUP(B46,'пр.взв.'!B4:H110,4,FALSE)</f>
        <v>СКФО</v>
      </c>
      <c r="F46" s="144" t="str">
        <f>VLOOKUP(B46,'пр.взв.'!B4:H110,5,FALSE)</f>
        <v>КБР, Нальчик, Д</v>
      </c>
      <c r="G46" s="255">
        <f>VLOOKUP(B46,'пр.взв.'!B4:H110,6,FALSE)</f>
        <v>0</v>
      </c>
      <c r="H46" s="245" t="str">
        <f>VLOOKUP(B46,'пр.взв.'!B4:H110,7,FALSE)</f>
        <v>Пченашев М., Ошхунов Б.</v>
      </c>
    </row>
    <row r="47" spans="1:8" ht="11.25" customHeight="1">
      <c r="A47" s="262"/>
      <c r="B47" s="269"/>
      <c r="C47" s="261"/>
      <c r="D47" s="257"/>
      <c r="E47" s="253"/>
      <c r="F47" s="144"/>
      <c r="G47" s="255"/>
      <c r="H47" s="245"/>
    </row>
    <row r="48" spans="1:8" ht="11.25" customHeight="1">
      <c r="A48" s="262" t="s">
        <v>190</v>
      </c>
      <c r="B48" s="269">
        <v>5</v>
      </c>
      <c r="C48" s="260" t="str">
        <f>VLOOKUP(B48,'пр.взв.'!B4:H175,2,FALSE)</f>
        <v>ПИРОЖКА Иван Владимирович</v>
      </c>
      <c r="D48" s="257" t="str">
        <f>VLOOKUP(B48,'пр.взв.'!B4:H112,3,FALSE)</f>
        <v>11.11.90, КМС</v>
      </c>
      <c r="E48" s="253" t="str">
        <f>VLOOKUP(B48,'пр.взв.'!B4:H112,4,FALSE)</f>
        <v>ЦФО</v>
      </c>
      <c r="F48" s="144" t="str">
        <f>VLOOKUP(B48,'пр.взв.'!B4:H112,5,FALSE)</f>
        <v>Белгородская,Ст.Оскол</v>
      </c>
      <c r="G48" s="255">
        <f>VLOOKUP(B48,'пр.взв.'!B4:H112,6,FALSE)</f>
        <v>0</v>
      </c>
      <c r="H48" s="245" t="str">
        <f>VLOOKUP(B48,'пр.взв.'!B4:H112,7,FALSE)</f>
        <v>Воронов Вм</v>
      </c>
    </row>
    <row r="49" spans="1:8" ht="11.25" customHeight="1">
      <c r="A49" s="262"/>
      <c r="B49" s="269"/>
      <c r="C49" s="261"/>
      <c r="D49" s="257"/>
      <c r="E49" s="253"/>
      <c r="F49" s="144"/>
      <c r="G49" s="255"/>
      <c r="H49" s="245"/>
    </row>
    <row r="50" spans="1:8" ht="11.25" customHeight="1">
      <c r="A50" s="262" t="s">
        <v>190</v>
      </c>
      <c r="B50" s="269">
        <v>29</v>
      </c>
      <c r="C50" s="260" t="str">
        <f>VLOOKUP(B50,'пр.взв.'!B4:H177,2,FALSE)</f>
        <v>ШАМСУДИМОВ Шахбан Омаргаджиевич</v>
      </c>
      <c r="D50" s="257" t="str">
        <f>VLOOKUP(B50,'пр.взв.'!B5:H114,3,FALSE)</f>
        <v>11.03.90, КМС</v>
      </c>
      <c r="E50" s="253" t="str">
        <f>VLOOKUP(B50,'пр.взв.'!B5:H114,4,FALSE)</f>
        <v>СКФО</v>
      </c>
      <c r="F50" s="144" t="str">
        <f>VLOOKUP(B50,'пр.взв.'!B5:H114,5,FALSE)</f>
        <v>Р.Дагестан, Махачкала, ПР</v>
      </c>
      <c r="G50" s="255">
        <f>VLOOKUP(B50,'пр.взв.'!B5:H114,6,FALSE)</f>
        <v>0</v>
      </c>
      <c r="H50" s="245" t="str">
        <f>VLOOKUP(B50,'пр.взв.'!B5:H114,7,FALSE)</f>
        <v>Булатов К.Х., Булатов Г.А.</v>
      </c>
    </row>
    <row r="51" spans="1:8" ht="11.25" customHeight="1">
      <c r="A51" s="262"/>
      <c r="B51" s="269"/>
      <c r="C51" s="261"/>
      <c r="D51" s="257"/>
      <c r="E51" s="253"/>
      <c r="F51" s="144"/>
      <c r="G51" s="255"/>
      <c r="H51" s="245"/>
    </row>
    <row r="52" spans="1:8" ht="11.25" customHeight="1">
      <c r="A52" s="262" t="s">
        <v>190</v>
      </c>
      <c r="B52" s="269">
        <v>19</v>
      </c>
      <c r="C52" s="260" t="str">
        <f>VLOOKUP(B52,'пр.взв.'!B5:H179,2,FALSE)</f>
        <v>БОЛГОВ Павел Васильевич</v>
      </c>
      <c r="D52" s="257" t="str">
        <f>VLOOKUP(B52,'пр.взв.'!B5:H116,3,FALSE)</f>
        <v>06.11.84, МС</v>
      </c>
      <c r="E52" s="253" t="str">
        <f>VLOOKUP(B52,'пр.взв.'!B5:H116,4,FALSE)</f>
        <v>МОС</v>
      </c>
      <c r="F52" s="144" t="str">
        <f>VLOOKUP(B52,'пр.взв.'!B5:H116,5,FALSE)</f>
        <v>Москва, ПР.</v>
      </c>
      <c r="G52" s="255">
        <f>VLOOKUP(B52,'пр.взв.'!B5:H116,6,FALSE)</f>
        <v>0</v>
      </c>
      <c r="H52" s="245" t="str">
        <f>VLOOKUP(B52,'пр.взв.'!B5:H116,7,FALSE)</f>
        <v>Антонюк И.А., Серпорезюк Д.В.</v>
      </c>
    </row>
    <row r="53" spans="1:8" ht="11.25" customHeight="1">
      <c r="A53" s="262"/>
      <c r="B53" s="269"/>
      <c r="C53" s="261"/>
      <c r="D53" s="257"/>
      <c r="E53" s="253"/>
      <c r="F53" s="144"/>
      <c r="G53" s="255"/>
      <c r="H53" s="245"/>
    </row>
    <row r="54" spans="1:8" ht="11.25" customHeight="1">
      <c r="A54" s="262" t="s">
        <v>190</v>
      </c>
      <c r="B54" s="269">
        <v>27</v>
      </c>
      <c r="C54" s="260" t="str">
        <f>VLOOKUP(B54,'пр.взв.'!B5:H181,2,FALSE)</f>
        <v>МЯЛКИН Максим Александрович</v>
      </c>
      <c r="D54" s="257" t="str">
        <f>VLOOKUP(B54,'пр.взв.'!B5:H118,3,FALSE)</f>
        <v>09.03.88, МС</v>
      </c>
      <c r="E54" s="253" t="str">
        <f>VLOOKUP(B54,'пр.взв.'!B5:H118,4,FALSE)</f>
        <v>ПФО</v>
      </c>
      <c r="F54" s="144" t="str">
        <f>VLOOKUP(B54,'пр.взв.'!B5:H118,5,FALSE)</f>
        <v>Саратовская, Балашов, ПР</v>
      </c>
      <c r="G54" s="255">
        <f>VLOOKUP(B54,'пр.взв.'!B5:H118,6,FALSE)</f>
        <v>0</v>
      </c>
      <c r="H54" s="245" t="str">
        <f>VLOOKUP(B54,'пр.взв.'!B5:H118,7,FALSE)</f>
        <v>Разваляев С.В.</v>
      </c>
    </row>
    <row r="55" spans="1:8" ht="11.25" customHeight="1">
      <c r="A55" s="262"/>
      <c r="B55" s="269"/>
      <c r="C55" s="261"/>
      <c r="D55" s="257"/>
      <c r="E55" s="253"/>
      <c r="F55" s="144"/>
      <c r="G55" s="255"/>
      <c r="H55" s="245"/>
    </row>
    <row r="56" spans="1:8" ht="11.25" customHeight="1">
      <c r="A56" s="262" t="s">
        <v>190</v>
      </c>
      <c r="B56" s="269">
        <v>7</v>
      </c>
      <c r="C56" s="260" t="str">
        <f>VLOOKUP(B56,'пр.взв.'!B5:H183,2,FALSE)</f>
        <v>ГУКОВ Антон Михайлович</v>
      </c>
      <c r="D56" s="257" t="str">
        <f>VLOOKUP(B56,'пр.взв.'!B5:H120,3,FALSE)</f>
        <v>21.12.1992 МС</v>
      </c>
      <c r="E56" s="253" t="str">
        <f>VLOOKUP(B56,'пр.взв.'!B5:H120,4,FALSE)</f>
        <v>ЦФО</v>
      </c>
      <c r="F56" s="144" t="str">
        <f>VLOOKUP(B56,'пр.взв.'!B5:H120,5,FALSE)</f>
        <v>Белгородская область, Старый оскол</v>
      </c>
      <c r="G56" s="255">
        <f>VLOOKUP(B56,'пр.взв.'!B5:H120,6,FALSE)</f>
        <v>0</v>
      </c>
      <c r="H56" s="245" t="str">
        <f>VLOOKUP(B56,'пр.взв.'!B5:H120,7,FALSE)</f>
        <v>Воронов В.М.</v>
      </c>
    </row>
    <row r="57" spans="1:8" ht="11.25" customHeight="1">
      <c r="A57" s="262"/>
      <c r="B57" s="269"/>
      <c r="C57" s="261"/>
      <c r="D57" s="257"/>
      <c r="E57" s="253"/>
      <c r="F57" s="144"/>
      <c r="G57" s="255"/>
      <c r="H57" s="245"/>
    </row>
    <row r="58" spans="1:8" ht="11.25" customHeight="1">
      <c r="A58" s="262" t="s">
        <v>190</v>
      </c>
      <c r="B58" s="269">
        <v>2</v>
      </c>
      <c r="C58" s="272" t="str">
        <f>VLOOKUP(B58,'пр.взв.'!B5:H185,2,FALSE)</f>
        <v>ХАТХОХУ Байзет Заурбиевич</v>
      </c>
      <c r="D58" s="257" t="str">
        <f>VLOOKUP(B58,'пр.взв.'!B7:H122,3,FALSE)</f>
        <v>19.01.91, МС</v>
      </c>
      <c r="E58" s="253" t="str">
        <f>VLOOKUP(B58,'пр.взв.'!B5:H122,4,FALSE)</f>
        <v>ЮФО</v>
      </c>
      <c r="F58" s="144" t="str">
        <f>VLOOKUP(B58,'пр.взв.'!B5:H122,5,FALSE)</f>
        <v>Краснодарский, Краснодар.</v>
      </c>
      <c r="G58" s="255">
        <f>VLOOKUP(B58,'пр.взв.'!B5:H122,6,FALSE)</f>
        <v>0</v>
      </c>
      <c r="H58" s="245" t="str">
        <f>VLOOKUP(B58,'пр.взв.'!B5:H122,7,FALSE)</f>
        <v>Батмен Ю.Н., Хайбулаев Г.А.</v>
      </c>
    </row>
    <row r="59" spans="1:8" ht="11.25" customHeight="1">
      <c r="A59" s="262"/>
      <c r="B59" s="269"/>
      <c r="C59" s="261"/>
      <c r="D59" s="257"/>
      <c r="E59" s="253"/>
      <c r="F59" s="144"/>
      <c r="G59" s="255"/>
      <c r="H59" s="245"/>
    </row>
    <row r="60" spans="1:8" ht="11.25" customHeight="1">
      <c r="A60" s="262" t="s">
        <v>190</v>
      </c>
      <c r="B60" s="270">
        <v>10</v>
      </c>
      <c r="C60" s="260" t="str">
        <f>VLOOKUP(B60,'пр.взв.'!B5:H187,2,FALSE)</f>
        <v>ЕКИМОВ Александр Сергеевич</v>
      </c>
      <c r="D60" s="271" t="str">
        <f>VLOOKUP(B60,'пр.взв.'!B1:H124,3,FALSE)</f>
        <v>08.02.91, КМС</v>
      </c>
      <c r="E60" s="254" t="str">
        <f>VLOOKUP(B60,'пр.взв.'!B6:H124,4,FALSE)</f>
        <v>С-П</v>
      </c>
      <c r="F60" s="165" t="str">
        <f>VLOOKUP(B60,'пр.взв.'!B6:H124,5,FALSE)</f>
        <v>Санкт-Петербург, СС</v>
      </c>
      <c r="G60" s="256">
        <f>VLOOKUP(B60,'пр.взв.'!B6:H124,6,FALSE)</f>
        <v>0</v>
      </c>
      <c r="H60" s="248" t="str">
        <f>VLOOKUP(B60,'пр.взв.'!B6:H124,7,FALSE)</f>
        <v>Павлов А.Ю., Лебедев А.А.</v>
      </c>
    </row>
    <row r="61" spans="1:8" ht="11.25" customHeight="1">
      <c r="A61" s="262"/>
      <c r="B61" s="269"/>
      <c r="C61" s="261"/>
      <c r="D61" s="257"/>
      <c r="E61" s="253"/>
      <c r="F61" s="144"/>
      <c r="G61" s="255"/>
      <c r="H61" s="245"/>
    </row>
    <row r="62" spans="1:8" ht="11.25" customHeight="1">
      <c r="A62" s="262" t="s">
        <v>190</v>
      </c>
      <c r="B62" s="269">
        <v>22</v>
      </c>
      <c r="C62" s="260" t="str">
        <f>VLOOKUP(B62,'пр.взв.'!B6:H189,2,FALSE)</f>
        <v>ДАДАШОВ Орхан Джаваншир оглы</v>
      </c>
      <c r="D62" s="257" t="str">
        <f>VLOOKUP(B62,'пр.взв.'!B6:H126,3,FALSE)</f>
        <v>10.01.93, КМС</v>
      </c>
      <c r="E62" s="253" t="str">
        <f>VLOOKUP(B62,'пр.взв.'!B6:H126,4,FALSE)</f>
        <v>СФО</v>
      </c>
      <c r="F62" s="144" t="str">
        <f>VLOOKUP(B62,'пр.взв.'!B6:H126,5,FALSE)</f>
        <v>Новосибирская, Новосибирск</v>
      </c>
      <c r="G62" s="255">
        <f>VLOOKUP(B62,'пр.взв.'!B6:H126,6,FALSE)</f>
        <v>0</v>
      </c>
      <c r="H62" s="245" t="str">
        <f>VLOOKUP(B62,'пр.взв.'!B6:H126,7,FALSE)</f>
        <v>Кулеш М.В., Немцов Г.Н.</v>
      </c>
    </row>
    <row r="63" spans="1:8" ht="11.25" customHeight="1">
      <c r="A63" s="262"/>
      <c r="B63" s="269"/>
      <c r="C63" s="261"/>
      <c r="D63" s="257"/>
      <c r="E63" s="253"/>
      <c r="F63" s="144"/>
      <c r="G63" s="255"/>
      <c r="H63" s="245"/>
    </row>
    <row r="64" spans="1:8" ht="11.25" customHeight="1">
      <c r="A64" s="262" t="s">
        <v>190</v>
      </c>
      <c r="B64" s="269">
        <v>20</v>
      </c>
      <c r="C64" s="260" t="str">
        <f>VLOOKUP(B64,'пр.взв.'!B6:H191,2,FALSE)</f>
        <v>ЮРЧЕНКО Константин Владимирович</v>
      </c>
      <c r="D64" s="257" t="str">
        <f>VLOOKUP(B64,'пр.взв.'!B6:H128,3,FALSE)</f>
        <v>24.01.90, КМС</v>
      </c>
      <c r="E64" s="253" t="str">
        <f>VLOOKUP(B64,'пр.взв.'!B6:H128,4,FALSE)</f>
        <v>ДВФО</v>
      </c>
      <c r="F64" s="144" t="str">
        <f>VLOOKUP(B64,'пр.взв.'!B6:H128,5,FALSE)</f>
        <v>Хабаровский, Хабаровск, ПР</v>
      </c>
      <c r="G64" s="255">
        <f>VLOOKUP(B64,'пр.взв.'!B6:H128,6,FALSE)</f>
        <v>0</v>
      </c>
      <c r="H64" s="245" t="str">
        <f>VLOOKUP(B64,'пр.взв.'!B6:H128,7,FALSE)</f>
        <v>Николенко А.Ю.</v>
      </c>
    </row>
    <row r="65" spans="1:8" ht="11.25" customHeight="1">
      <c r="A65" s="262"/>
      <c r="B65" s="269"/>
      <c r="C65" s="261"/>
      <c r="D65" s="257"/>
      <c r="E65" s="253"/>
      <c r="F65" s="144"/>
      <c r="G65" s="255"/>
      <c r="H65" s="245"/>
    </row>
    <row r="66" spans="1:8" ht="11.25" customHeight="1">
      <c r="A66" s="262" t="s">
        <v>190</v>
      </c>
      <c r="B66" s="269">
        <v>24</v>
      </c>
      <c r="C66" s="260" t="str">
        <f>VLOOKUP(B66,'пр.взв.'!B6:H193,2,FALSE)</f>
        <v>ХАЗАМОВ Ильяс Магамедхабиевич</v>
      </c>
      <c r="D66" s="257" t="str">
        <f>VLOOKUP(B66,'пр.взв.'!B6:H130,3,FALSE)</f>
        <v>19.04.94, КМС</v>
      </c>
      <c r="E66" s="253" t="str">
        <f>VLOOKUP(B66,'пр.взв.'!B6:H130,4,FALSE)</f>
        <v>ПФО</v>
      </c>
      <c r="F66" s="144" t="str">
        <f>VLOOKUP(B66,'пр.взв.'!B6:H130,5,FALSE)</f>
        <v>Саратовская, Саратов, ПР</v>
      </c>
      <c r="G66" s="255">
        <f>VLOOKUP(B66,'пр.взв.'!B6:H130,6,FALSE)</f>
        <v>0</v>
      </c>
      <c r="H66" s="245" t="str">
        <f>VLOOKUP(B66,'пр.взв.'!B6:H130,7,FALSE)</f>
        <v>Сержанов Е.Ж., Бахчев В.Н.</v>
      </c>
    </row>
    <row r="67" spans="1:8" ht="11.25" customHeight="1">
      <c r="A67" s="262"/>
      <c r="B67" s="269"/>
      <c r="C67" s="261"/>
      <c r="D67" s="257"/>
      <c r="E67" s="253"/>
      <c r="F67" s="144"/>
      <c r="G67" s="255"/>
      <c r="H67" s="245"/>
    </row>
    <row r="68" spans="1:8" ht="11.25" customHeight="1" hidden="1">
      <c r="A68" s="262" t="s">
        <v>44</v>
      </c>
      <c r="B68" s="263"/>
      <c r="C68" s="260" t="e">
        <f>VLOOKUP(B68,'пр.взв.'!B6:H195,2,FALSE)</f>
        <v>#N/A</v>
      </c>
      <c r="D68" s="257" t="e">
        <f>VLOOKUP(B68,'пр.взв.'!B6:H132,3,FALSE)</f>
        <v>#N/A</v>
      </c>
      <c r="E68" s="253" t="e">
        <f>VLOOKUP(B68,'пр.взв.'!B6:H132,4,FALSE)</f>
        <v>#N/A</v>
      </c>
      <c r="F68" s="144" t="e">
        <f>VLOOKUP(B68,'пр.взв.'!B6:H132,5,FALSE)</f>
        <v>#N/A</v>
      </c>
      <c r="G68" s="267" t="e">
        <f>VLOOKUP(B68,'пр.взв.'!B6:H132,6,FALSE)</f>
        <v>#N/A</v>
      </c>
      <c r="H68" s="245" t="e">
        <f>VLOOKUP(B68,'пр.взв.'!B6:H132,7,FALSE)</f>
        <v>#N/A</v>
      </c>
    </row>
    <row r="69" spans="1:8" ht="11.25" customHeight="1" hidden="1" thickBot="1">
      <c r="A69" s="262"/>
      <c r="B69" s="264"/>
      <c r="C69" s="265"/>
      <c r="D69" s="266"/>
      <c r="E69" s="258"/>
      <c r="F69" s="259"/>
      <c r="G69" s="268"/>
      <c r="H69" s="246"/>
    </row>
    <row r="70" spans="1:7" ht="17.25" customHeight="1">
      <c r="A70" s="28" t="str">
        <f>HYPERLINK('[1]реквизиты'!$A$6)</f>
        <v>Гл. судья, судья МК</v>
      </c>
      <c r="B70" s="5"/>
      <c r="C70" s="29"/>
      <c r="D70" s="29"/>
      <c r="E70" s="90" t="str">
        <f>'[1]реквизиты'!$G$7</f>
        <v>А.А.Лебедев</v>
      </c>
      <c r="G70" s="102" t="str">
        <f>'[1]реквизиты'!$G$8</f>
        <v>/г.Москва/</v>
      </c>
    </row>
    <row r="71" spans="1:7" ht="24" customHeight="1">
      <c r="A71" s="28" t="str">
        <f>HYPERLINK('[1]реквизиты'!$A$8)</f>
        <v>Гл. секретарь, судья ВК</v>
      </c>
      <c r="B71" s="5"/>
      <c r="C71" s="29"/>
      <c r="D71" s="29"/>
      <c r="E71" s="101" t="str">
        <f>'[1]реквизиты'!$G$9</f>
        <v>С.Н.Мордовин</v>
      </c>
      <c r="G71" s="102" t="str">
        <f>'[1]реквизиты'!$G$10</f>
        <v>/г.Горно-Алтайск/</v>
      </c>
    </row>
    <row r="72" spans="1:7" ht="12.75">
      <c r="A72" s="5"/>
      <c r="B72" s="5"/>
      <c r="C72" s="5"/>
      <c r="D72" s="29"/>
      <c r="E72" s="5"/>
      <c r="F72" s="5"/>
      <c r="G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5" ht="27.75" customHeight="1">
      <c r="A75" s="4"/>
      <c r="C75" s="10"/>
      <c r="D75" s="10"/>
      <c r="E75" s="10"/>
    </row>
    <row r="76" spans="1:5" ht="12.75">
      <c r="A76" s="4"/>
      <c r="B76" s="11"/>
      <c r="C76" s="11"/>
      <c r="D76" s="11"/>
      <c r="E76" s="11"/>
    </row>
    <row r="77" spans="1:6" ht="12.75">
      <c r="A77" s="4"/>
      <c r="B77" s="11"/>
      <c r="C77" s="11"/>
      <c r="D77" s="11"/>
      <c r="E77" s="11"/>
      <c r="F77" s="11"/>
    </row>
    <row r="78" spans="1:6" ht="12.75">
      <c r="A78" s="4"/>
      <c r="B78" s="11"/>
      <c r="C78" s="11"/>
      <c r="D78" s="11"/>
      <c r="E78" s="11"/>
      <c r="F78" s="11"/>
    </row>
    <row r="79" ht="12.75">
      <c r="A79" s="4"/>
    </row>
    <row r="80" ht="12.75">
      <c r="A80" s="4"/>
    </row>
  </sheetData>
  <sheetProtection/>
  <mergeCells count="267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E62:E63"/>
    <mergeCell ref="F62:F63"/>
    <mergeCell ref="E60:E61"/>
    <mergeCell ref="F60:F61"/>
    <mergeCell ref="E58:E59"/>
    <mergeCell ref="F58:F59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56:H57"/>
    <mergeCell ref="H58:H59"/>
    <mergeCell ref="H44:H45"/>
    <mergeCell ref="H46:H47"/>
    <mergeCell ref="H48:H49"/>
    <mergeCell ref="H50:H51"/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4">
      <selection activeCell="H42" sqref="A1:H4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13" t="str">
        <f>HYPERLINK('[1]реквизиты'!$A$2)</f>
        <v>Чемпионат России по БОЕВОМУ САМБО </v>
      </c>
      <c r="B1" s="114"/>
      <c r="C1" s="114"/>
      <c r="D1" s="114"/>
      <c r="E1" s="114"/>
      <c r="F1" s="114"/>
      <c r="G1" s="114"/>
      <c r="H1" s="115"/>
    </row>
    <row r="2" spans="1:8" ht="12.75" customHeight="1">
      <c r="A2" s="313" t="str">
        <f>HYPERLINK('[1]реквизиты'!$A$3)</f>
        <v>17-20 февраля 2015г.                                                         г.Красноярск</v>
      </c>
      <c r="B2" s="313"/>
      <c r="C2" s="313"/>
      <c r="D2" s="313"/>
      <c r="E2" s="313"/>
      <c r="F2" s="313"/>
      <c r="G2" s="313"/>
      <c r="H2" s="313"/>
    </row>
    <row r="3" spans="1:8" ht="18.75" thickBot="1">
      <c r="A3" s="314" t="s">
        <v>28</v>
      </c>
      <c r="B3" s="314"/>
      <c r="C3" s="314"/>
      <c r="D3" s="314"/>
      <c r="E3" s="314"/>
      <c r="F3" s="314"/>
      <c r="G3" s="314"/>
      <c r="H3" s="314"/>
    </row>
    <row r="4" spans="2:8" ht="18.75" thickBot="1">
      <c r="B4" s="33"/>
      <c r="C4" s="34"/>
      <c r="D4" s="315" t="str">
        <f>'пр.взв.'!D4</f>
        <v>в.к. 74 кг.</v>
      </c>
      <c r="E4" s="316"/>
      <c r="F4" s="317"/>
      <c r="G4" s="34"/>
      <c r="H4" s="34"/>
    </row>
    <row r="5" spans="1:8" ht="18.75" thickBot="1">
      <c r="A5" s="34"/>
      <c r="B5" s="34"/>
      <c r="C5" s="34"/>
      <c r="D5" s="34"/>
      <c r="E5" s="34"/>
      <c r="F5" s="34"/>
      <c r="G5" s="34"/>
      <c r="H5" s="34"/>
    </row>
    <row r="6" spans="1:10" ht="12.75" customHeight="1">
      <c r="A6" s="306" t="s">
        <v>29</v>
      </c>
      <c r="B6" s="297" t="str">
        <f>VLOOKUP(J6,'пр.взв.'!B6:G133,2,FALSE)</f>
        <v>ОМОКТУЕВ Баир Доржиевич</v>
      </c>
      <c r="C6" s="297"/>
      <c r="D6" s="297"/>
      <c r="E6" s="297"/>
      <c r="F6" s="297"/>
      <c r="G6" s="297"/>
      <c r="H6" s="295" t="str">
        <f>VLOOKUP(J6,'пр.взв.'!B6:G133,3,FALSE)</f>
        <v>02.12.84, МСМК</v>
      </c>
      <c r="I6" s="34"/>
      <c r="J6" s="38">
        <f>'пр.хода'!K17</f>
        <v>14</v>
      </c>
    </row>
    <row r="7" spans="1:10" ht="12.75" customHeight="1">
      <c r="A7" s="307"/>
      <c r="B7" s="298"/>
      <c r="C7" s="298"/>
      <c r="D7" s="298"/>
      <c r="E7" s="298"/>
      <c r="F7" s="298"/>
      <c r="G7" s="298"/>
      <c r="H7" s="296"/>
      <c r="I7" s="34"/>
      <c r="J7" s="38"/>
    </row>
    <row r="8" spans="1:10" ht="12.75" customHeight="1">
      <c r="A8" s="307"/>
      <c r="B8" s="299" t="str">
        <f>VLOOKUP(J6,'пр.взв.'!B6:G133,5,FALSE)</f>
        <v>Р.Бурятия, Улан-Удэ, МО</v>
      </c>
      <c r="C8" s="299"/>
      <c r="D8" s="299"/>
      <c r="E8" s="299"/>
      <c r="F8" s="299"/>
      <c r="G8" s="299"/>
      <c r="H8" s="300"/>
      <c r="I8" s="34"/>
      <c r="J8" s="38"/>
    </row>
    <row r="9" spans="1:10" ht="13.5" customHeight="1" thickBot="1">
      <c r="A9" s="308"/>
      <c r="B9" s="301"/>
      <c r="C9" s="301"/>
      <c r="D9" s="301"/>
      <c r="E9" s="301"/>
      <c r="F9" s="301"/>
      <c r="G9" s="301"/>
      <c r="H9" s="302"/>
      <c r="I9" s="34"/>
      <c r="J9" s="38"/>
    </row>
    <row r="10" spans="1:10" ht="18.75" thickBot="1">
      <c r="A10" s="34"/>
      <c r="B10" s="34"/>
      <c r="C10" s="34"/>
      <c r="D10" s="34"/>
      <c r="E10" s="34"/>
      <c r="F10" s="34"/>
      <c r="G10" s="34"/>
      <c r="H10" s="34"/>
      <c r="I10" s="34"/>
      <c r="J10" s="38"/>
    </row>
    <row r="11" spans="1:10" ht="12.75" customHeight="1">
      <c r="A11" s="318" t="s">
        <v>30</v>
      </c>
      <c r="B11" s="297" t="str">
        <f>VLOOKUP(J11,'пр.взв.'!B6:G133,2,FALSE)</f>
        <v>КАЛИНИН Андрей Алексеевич</v>
      </c>
      <c r="C11" s="297"/>
      <c r="D11" s="297"/>
      <c r="E11" s="297"/>
      <c r="F11" s="297"/>
      <c r="G11" s="297"/>
      <c r="H11" s="295" t="str">
        <f>VLOOKUP(J11,'пр.взв.'!B6:G133,3,FALSE)</f>
        <v>26.11.85, КМС</v>
      </c>
      <c r="I11" s="34"/>
      <c r="J11" s="38">
        <f>'пр.хода'!K25</f>
        <v>17</v>
      </c>
    </row>
    <row r="12" spans="1:10" ht="12.75" customHeight="1">
      <c r="A12" s="319"/>
      <c r="B12" s="298"/>
      <c r="C12" s="298"/>
      <c r="D12" s="298"/>
      <c r="E12" s="298"/>
      <c r="F12" s="298"/>
      <c r="G12" s="298"/>
      <c r="H12" s="296"/>
      <c r="I12" s="34"/>
      <c r="J12" s="38"/>
    </row>
    <row r="13" spans="1:10" ht="12.75" customHeight="1">
      <c r="A13" s="319"/>
      <c r="B13" s="299" t="str">
        <f>VLOOKUP(J11,'пр.взв.'!B6:G133,5,FALSE)</f>
        <v>ГУ МВД по С-Пет. и Лен.обл.</v>
      </c>
      <c r="C13" s="299"/>
      <c r="D13" s="299"/>
      <c r="E13" s="299"/>
      <c r="F13" s="299"/>
      <c r="G13" s="299"/>
      <c r="H13" s="300"/>
      <c r="I13" s="34"/>
      <c r="J13" s="38"/>
    </row>
    <row r="14" spans="1:10" ht="13.5" customHeight="1" thickBot="1">
      <c r="A14" s="320"/>
      <c r="B14" s="301"/>
      <c r="C14" s="301"/>
      <c r="D14" s="301"/>
      <c r="E14" s="301"/>
      <c r="F14" s="301"/>
      <c r="G14" s="301"/>
      <c r="H14" s="302"/>
      <c r="I14" s="34"/>
      <c r="J14" s="38"/>
    </row>
    <row r="15" spans="1:10" ht="18.75" thickBot="1">
      <c r="A15" s="34"/>
      <c r="B15" s="34"/>
      <c r="C15" s="34"/>
      <c r="D15" s="34"/>
      <c r="E15" s="34"/>
      <c r="F15" s="34"/>
      <c r="G15" s="34"/>
      <c r="H15" s="34"/>
      <c r="I15" s="34"/>
      <c r="J15" s="38"/>
    </row>
    <row r="16" spans="1:10" ht="12.75" customHeight="1">
      <c r="A16" s="303" t="s">
        <v>31</v>
      </c>
      <c r="B16" s="297" t="str">
        <f>VLOOKUP(J16,'пр.взв.'!B6:G133,2,FALSE)</f>
        <v>ТАГИРОВ Тагир Ахмедович</v>
      </c>
      <c r="C16" s="297"/>
      <c r="D16" s="297"/>
      <c r="E16" s="297"/>
      <c r="F16" s="297"/>
      <c r="G16" s="297"/>
      <c r="H16" s="295" t="str">
        <f>VLOOKUP(J16,'пр.взв.'!B6:G133,3,FALSE)</f>
        <v>07.02.89, МС</v>
      </c>
      <c r="I16" s="34"/>
      <c r="J16" s="38">
        <f>'пр.хода'!O11</f>
        <v>21</v>
      </c>
    </row>
    <row r="17" spans="1:10" ht="12.75" customHeight="1">
      <c r="A17" s="304"/>
      <c r="B17" s="298"/>
      <c r="C17" s="298"/>
      <c r="D17" s="298"/>
      <c r="E17" s="298"/>
      <c r="F17" s="298"/>
      <c r="G17" s="298"/>
      <c r="H17" s="296"/>
      <c r="I17" s="34"/>
      <c r="J17" s="38"/>
    </row>
    <row r="18" spans="1:10" ht="12.75" customHeight="1">
      <c r="A18" s="304"/>
      <c r="B18" s="299" t="str">
        <f>VLOOKUP(J16,'пр.взв.'!B6:G133,5,FALSE)</f>
        <v>Москва, МО</v>
      </c>
      <c r="C18" s="299"/>
      <c r="D18" s="299"/>
      <c r="E18" s="299"/>
      <c r="F18" s="299"/>
      <c r="G18" s="299"/>
      <c r="H18" s="300"/>
      <c r="I18" s="34"/>
      <c r="J18" s="38"/>
    </row>
    <row r="19" spans="1:10" ht="13.5" customHeight="1" thickBot="1">
      <c r="A19" s="305"/>
      <c r="B19" s="301"/>
      <c r="C19" s="301"/>
      <c r="D19" s="301"/>
      <c r="E19" s="301"/>
      <c r="F19" s="301"/>
      <c r="G19" s="301"/>
      <c r="H19" s="302"/>
      <c r="I19" s="34"/>
      <c r="J19" s="38"/>
    </row>
    <row r="20" spans="1:10" ht="18.75" thickBot="1">
      <c r="A20" s="34"/>
      <c r="B20" s="34"/>
      <c r="C20" s="34"/>
      <c r="D20" s="34"/>
      <c r="E20" s="34"/>
      <c r="F20" s="34"/>
      <c r="G20" s="34"/>
      <c r="H20" s="34"/>
      <c r="I20" s="34"/>
      <c r="J20" s="38"/>
    </row>
    <row r="21" spans="1:10" ht="12.75" customHeight="1">
      <c r="A21" s="303" t="s">
        <v>31</v>
      </c>
      <c r="B21" s="297" t="str">
        <f>VLOOKUP(J21,'пр.взв.'!B6:G133,2,FALSE)</f>
        <v>ПАНОВ Александр Валерьевич</v>
      </c>
      <c r="C21" s="297"/>
      <c r="D21" s="297"/>
      <c r="E21" s="297"/>
      <c r="F21" s="297"/>
      <c r="G21" s="297"/>
      <c r="H21" s="295" t="str">
        <f>VLOOKUP(J21,'пр.взв.'!B7:G138,3,FALSE)</f>
        <v>24.07.91, МСМК</v>
      </c>
      <c r="I21" s="34"/>
      <c r="J21" s="38">
        <f>'пр.хода'!O39</f>
        <v>15</v>
      </c>
    </row>
    <row r="22" spans="1:10" ht="12.75" customHeight="1">
      <c r="A22" s="304"/>
      <c r="B22" s="298"/>
      <c r="C22" s="298"/>
      <c r="D22" s="298"/>
      <c r="E22" s="298"/>
      <c r="F22" s="298"/>
      <c r="G22" s="298"/>
      <c r="H22" s="296"/>
      <c r="I22" s="34"/>
      <c r="J22" s="38"/>
    </row>
    <row r="23" spans="1:9" ht="12.75" customHeight="1">
      <c r="A23" s="304"/>
      <c r="B23" s="299" t="str">
        <f>VLOOKUP(J21,'пр.взв.'!B6:G133,5,FALSE)</f>
        <v>Москва, ПР.</v>
      </c>
      <c r="C23" s="299"/>
      <c r="D23" s="299"/>
      <c r="E23" s="299"/>
      <c r="F23" s="299"/>
      <c r="G23" s="299"/>
      <c r="H23" s="300"/>
      <c r="I23" s="34"/>
    </row>
    <row r="24" spans="1:9" ht="13.5" customHeight="1" thickBot="1">
      <c r="A24" s="305"/>
      <c r="B24" s="301"/>
      <c r="C24" s="301"/>
      <c r="D24" s="301"/>
      <c r="E24" s="301"/>
      <c r="F24" s="301"/>
      <c r="G24" s="301"/>
      <c r="H24" s="302"/>
      <c r="I24" s="34"/>
    </row>
    <row r="25" spans="1:8" ht="18">
      <c r="A25" s="34"/>
      <c r="B25" s="34"/>
      <c r="C25" s="34"/>
      <c r="D25" s="34"/>
      <c r="E25" s="34"/>
      <c r="F25" s="34"/>
      <c r="G25" s="34"/>
      <c r="H25" s="34"/>
    </row>
    <row r="26" spans="1:8" ht="18">
      <c r="A26" s="34" t="s">
        <v>36</v>
      </c>
      <c r="B26" s="34"/>
      <c r="C26" s="34"/>
      <c r="D26" s="34"/>
      <c r="E26" s="34"/>
      <c r="F26" s="34"/>
      <c r="G26" s="34"/>
      <c r="H26" s="34"/>
    </row>
    <row r="27" ht="13.5" thickBot="1"/>
    <row r="28" spans="1:10" ht="12.75" customHeight="1">
      <c r="A28" s="309" t="str">
        <f>VLOOKUP(J28,'пр.взв.'!B7:H70,7,FALSE)</f>
        <v>Санжиев Т.Ш.</v>
      </c>
      <c r="B28" s="310"/>
      <c r="C28" s="310"/>
      <c r="D28" s="310"/>
      <c r="E28" s="310"/>
      <c r="F28" s="310"/>
      <c r="G28" s="310"/>
      <c r="H28" s="311"/>
      <c r="J28">
        <f>'пр.хода'!K17</f>
        <v>14</v>
      </c>
    </row>
    <row r="29" spans="1:8" ht="13.5" customHeight="1" thickBot="1">
      <c r="A29" s="312"/>
      <c r="B29" s="301"/>
      <c r="C29" s="301"/>
      <c r="D29" s="301"/>
      <c r="E29" s="301"/>
      <c r="F29" s="301"/>
      <c r="G29" s="301"/>
      <c r="H29" s="302"/>
    </row>
    <row r="32" spans="1:8" ht="18">
      <c r="A32" s="34" t="s">
        <v>32</v>
      </c>
      <c r="B32" s="34"/>
      <c r="C32" s="34"/>
      <c r="D32" s="34"/>
      <c r="E32" s="34"/>
      <c r="F32" s="34"/>
      <c r="G32" s="34"/>
      <c r="H32" s="34"/>
    </row>
    <row r="33" spans="1:8" ht="18">
      <c r="A33" s="34"/>
      <c r="B33" s="34"/>
      <c r="C33" s="34"/>
      <c r="D33" s="34"/>
      <c r="E33" s="34"/>
      <c r="F33" s="34"/>
      <c r="G33" s="34"/>
      <c r="H33" s="34"/>
    </row>
    <row r="34" spans="1:8" ht="18">
      <c r="A34" s="34"/>
      <c r="B34" s="34"/>
      <c r="C34" s="34"/>
      <c r="D34" s="34"/>
      <c r="E34" s="34"/>
      <c r="F34" s="34"/>
      <c r="G34" s="34"/>
      <c r="H34" s="34"/>
    </row>
    <row r="35" spans="1:8" ht="18">
      <c r="A35" s="35"/>
      <c r="B35" s="35"/>
      <c r="C35" s="35"/>
      <c r="D35" s="35"/>
      <c r="E35" s="35"/>
      <c r="F35" s="35"/>
      <c r="G35" s="35"/>
      <c r="H35" s="35"/>
    </row>
    <row r="36" spans="1:8" ht="18">
      <c r="A36" s="36"/>
      <c r="B36" s="36"/>
      <c r="C36" s="36"/>
      <c r="D36" s="36"/>
      <c r="E36" s="36"/>
      <c r="F36" s="36"/>
      <c r="G36" s="36"/>
      <c r="H36" s="36"/>
    </row>
    <row r="37" spans="1:8" ht="18">
      <c r="A37" s="35"/>
      <c r="B37" s="35"/>
      <c r="C37" s="35"/>
      <c r="D37" s="35"/>
      <c r="E37" s="35"/>
      <c r="F37" s="35"/>
      <c r="G37" s="35"/>
      <c r="H37" s="35"/>
    </row>
    <row r="38" spans="1:8" ht="18">
      <c r="A38" s="37"/>
      <c r="B38" s="37"/>
      <c r="C38" s="37"/>
      <c r="D38" s="37"/>
      <c r="E38" s="37"/>
      <c r="F38" s="37"/>
      <c r="G38" s="37"/>
      <c r="H38" s="37"/>
    </row>
    <row r="39" spans="1:8" ht="18">
      <c r="A39" s="35"/>
      <c r="B39" s="35"/>
      <c r="C39" s="35"/>
      <c r="D39" s="35"/>
      <c r="E39" s="35"/>
      <c r="F39" s="35"/>
      <c r="G39" s="35"/>
      <c r="H39" s="35"/>
    </row>
    <row r="40" spans="1:8" ht="18">
      <c r="A40" s="37"/>
      <c r="B40" s="37"/>
      <c r="C40" s="37"/>
      <c r="D40" s="37"/>
      <c r="E40" s="37"/>
      <c r="F40" s="37"/>
      <c r="G40" s="37"/>
      <c r="H40" s="37"/>
    </row>
    <row r="41" spans="1:8" ht="18">
      <c r="A41" s="35"/>
      <c r="B41" s="35"/>
      <c r="C41" s="35"/>
      <c r="D41" s="35"/>
      <c r="E41" s="35"/>
      <c r="F41" s="35"/>
      <c r="G41" s="35"/>
      <c r="H41" s="35"/>
    </row>
    <row r="42" spans="1:8" ht="18">
      <c r="A42" s="37"/>
      <c r="B42" s="37"/>
      <c r="C42" s="37"/>
      <c r="D42" s="37"/>
      <c r="E42" s="37"/>
      <c r="F42" s="37"/>
      <c r="G42" s="37"/>
      <c r="H42" s="37"/>
    </row>
    <row r="43" spans="1:8" ht="18">
      <c r="A43" s="35"/>
      <c r="B43" s="35"/>
      <c r="C43" s="35"/>
      <c r="D43" s="35"/>
      <c r="E43" s="35"/>
      <c r="F43" s="35"/>
      <c r="G43" s="35"/>
      <c r="H43" s="35"/>
    </row>
    <row r="44" spans="1:8" ht="18">
      <c r="A44" s="37"/>
      <c r="B44" s="37"/>
      <c r="C44" s="37"/>
      <c r="D44" s="37"/>
      <c r="E44" s="37"/>
      <c r="F44" s="37"/>
      <c r="G44" s="37"/>
      <c r="H44" s="37"/>
    </row>
  </sheetData>
  <sheetProtection/>
  <mergeCells count="21">
    <mergeCell ref="A1:H1"/>
    <mergeCell ref="A2:H2"/>
    <mergeCell ref="A3:H3"/>
    <mergeCell ref="D4:F4"/>
    <mergeCell ref="A11:A14"/>
    <mergeCell ref="B16:G17"/>
    <mergeCell ref="A28:H29"/>
    <mergeCell ref="A21:A24"/>
    <mergeCell ref="B21:G22"/>
    <mergeCell ref="H21:H22"/>
    <mergeCell ref="B23:H24"/>
    <mergeCell ref="H11:H12"/>
    <mergeCell ref="H16:H17"/>
    <mergeCell ref="B11:G12"/>
    <mergeCell ref="B8:H9"/>
    <mergeCell ref="A16:A19"/>
    <mergeCell ref="B6:G7"/>
    <mergeCell ref="B13:H14"/>
    <mergeCell ref="H6:H7"/>
    <mergeCell ref="B18:H19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Mordovin</cp:lastModifiedBy>
  <cp:lastPrinted>2015-02-18T12:43:24Z</cp:lastPrinted>
  <dcterms:created xsi:type="dcterms:W3CDTF">1996-10-08T23:32:33Z</dcterms:created>
  <dcterms:modified xsi:type="dcterms:W3CDTF">2015-03-04T17:10:33Z</dcterms:modified>
  <cp:category/>
  <cp:version/>
  <cp:contentType/>
  <cp:contentStatus/>
</cp:coreProperties>
</file>