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.взв." sheetId="1" r:id="rId1"/>
    <sheet name="пр.хода" sheetId="2" r:id="rId2"/>
    <sheet name="медали" sheetId="3" r:id="rId3"/>
    <sheet name="Итоговый" sheetId="4" r:id="rId4"/>
    <sheet name="наградной лист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<sst xmlns="http://schemas.openxmlformats.org/spreadsheetml/2006/main" count="253" uniqueCount="150">
  <si>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</si>
  <si>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</si>
  <si>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</si>
  <si>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</si>
  <si>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</si>
  <si>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</si>
  <si>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</si>
  <si>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</si>
  <si>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</si>
  <si>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</si>
  <si>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</si>
  <si>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</si>
  <si>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</si>
  <si>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</si>
  <si>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</si>
  <si>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</si>
  <si>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</si>
  <si>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</si>
  <si>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</si>
  <si>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</si>
  <si>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</si>
  <si>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</si>
  <si>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</si>
  <si>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</si>
  <si>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</si>
  <si>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</si>
  <si>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</si>
  <si>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</si>
  <si>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</si>
  <si>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</si>
  <si>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</si>
  <si>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</si>
  <si>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</si>
  <si>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 xml:space="preserve"> место</t>
  </si>
  <si>
    <t>7-8</t>
  </si>
  <si>
    <t>1 место</t>
  </si>
  <si>
    <t>Тренер победителя:</t>
  </si>
  <si>
    <t>9-12</t>
  </si>
  <si>
    <t>гл.судья:</t>
  </si>
  <si>
    <t>гл.секретарь:</t>
  </si>
  <si>
    <t>судьи:</t>
  </si>
  <si>
    <t>врач:</t>
  </si>
  <si>
    <t>21-32</t>
  </si>
  <si>
    <t>ИВАНОВ Алексей Романович</t>
  </si>
  <si>
    <t>24.06.87, МС</t>
  </si>
  <si>
    <t>МОС</t>
  </si>
  <si>
    <t>Москва, ПР</t>
  </si>
  <si>
    <t>Дамдинцурунов В.А.</t>
  </si>
  <si>
    <t>Иванов Алексей Романович</t>
  </si>
  <si>
    <t>24.06.1987</t>
  </si>
  <si>
    <t>МАГОМЕДАЛИЕВ Раймонд Абдурахманович</t>
  </si>
  <si>
    <t>10.06.90, МС</t>
  </si>
  <si>
    <t>Москва, ПР.</t>
  </si>
  <si>
    <t>Ганчук Ю., Елесин Н.А.</t>
  </si>
  <si>
    <t>КЕРИМОВ Мурад Курбанович</t>
  </si>
  <si>
    <t>02.08.87, МСМК</t>
  </si>
  <si>
    <t>Елесин Н.А., Джанбеков Т.А.</t>
  </si>
  <si>
    <t>ТИТОВ Александр Сергеевич</t>
  </si>
  <si>
    <t>14.07.92, КМС</t>
  </si>
  <si>
    <t>ПФО</t>
  </si>
  <si>
    <t>Саратовская, Балаково, ПР</t>
  </si>
  <si>
    <t>Крахмалёв М.М., Романов Р.Р.</t>
  </si>
  <si>
    <t>ТУРОВСКИЙ Александр Николаевич</t>
  </si>
  <si>
    <t>23.01.88, МСМК</t>
  </si>
  <si>
    <t>Р.Крым</t>
  </si>
  <si>
    <t>Р.Крым, Ялта,Севастополь Д</t>
  </si>
  <si>
    <t>Малов В.В.</t>
  </si>
  <si>
    <t>МАМЕДОВ Эльвин Махалович</t>
  </si>
  <si>
    <t>04.01.91, МС</t>
  </si>
  <si>
    <t>СЗФО</t>
  </si>
  <si>
    <t>Р.Карелия, Петрозаводск, ПР.</t>
  </si>
  <si>
    <t>Шегельман И.Р.</t>
  </si>
  <si>
    <t>БАНТЕЕВ Владислав Дмитриевич</t>
  </si>
  <si>
    <t>28.08.91, МС</t>
  </si>
  <si>
    <t>С-П</t>
  </si>
  <si>
    <t>Санкт-Петербург, ПР</t>
  </si>
  <si>
    <t>Коршунов А.И.</t>
  </si>
  <si>
    <t>СФО</t>
  </si>
  <si>
    <t>Красноярский, Красноярск, Д</t>
  </si>
  <si>
    <t>САЛТАНОВ Александр Викторович</t>
  </si>
  <si>
    <t>24.11.86, МС</t>
  </si>
  <si>
    <t>Знаменский Г.Е., Печковский В.В.</t>
  </si>
  <si>
    <t>ВЛАСЕНКО Станислав Владимирович</t>
  </si>
  <si>
    <t>Красноярский, Назарово, Д</t>
  </si>
  <si>
    <t>Бут В.М., Знаменский Г.Е.</t>
  </si>
  <si>
    <t>ЭРДЫНЕЕВ Баяхсалан Базарович</t>
  </si>
  <si>
    <t>Р.Бурятия У-Уде МО</t>
  </si>
  <si>
    <t>Цыдыпов БВ</t>
  </si>
  <si>
    <t>ИГОШЕВ Игорь Сергеевич</t>
  </si>
  <si>
    <t>23.11.89, КМС</t>
  </si>
  <si>
    <t>Р.Бурятия, Улан-Удэ, Д</t>
  </si>
  <si>
    <t>Цыдыпов Б.В.,Санжиев А.Ж.</t>
  </si>
  <si>
    <t>СЕРЯКОВ Алексей Сергеевич</t>
  </si>
  <si>
    <t>19.05.88, КМС</t>
  </si>
  <si>
    <t>УрФО</t>
  </si>
  <si>
    <t>Свердловская, Екатеринбург, ПР</t>
  </si>
  <si>
    <t>Галиев В.З.</t>
  </si>
  <si>
    <t>БИЙБУЛАТОВ Умар Батырбекович</t>
  </si>
  <si>
    <t>05.07.89, МС</t>
  </si>
  <si>
    <t>Ставропольский, Новоселецкий, Д</t>
  </si>
  <si>
    <t>Нурбагандов М.Н.</t>
  </si>
  <si>
    <t>БАДРИЕВ Тимур Сергеевич</t>
  </si>
  <si>
    <t>18.02.88, МС</t>
  </si>
  <si>
    <t>Нижегородская, Кстово, ВВ МВД</t>
  </si>
  <si>
    <t xml:space="preserve">Храмов С.Н.,
 Циклаури И.Г.
</t>
  </si>
  <si>
    <t>ГАДЖИЕВ Ахмед Гаджиевич</t>
  </si>
  <si>
    <t>21.05.90, МС</t>
  </si>
  <si>
    <t>Фролов И.М., Аверьянов А.М.</t>
  </si>
  <si>
    <t>ГИЛЯЗОВ Руслан Мансурович</t>
  </si>
  <si>
    <t>27.03.90, КМС</t>
  </si>
  <si>
    <t>Новосибирская, Новосибирск, МО</t>
  </si>
  <si>
    <t>Матмуратов А.А.</t>
  </si>
  <si>
    <t>ЛОЖКИН Иван Сергеевич</t>
  </si>
  <si>
    <t>04.09.94, МС</t>
  </si>
  <si>
    <t xml:space="preserve">Аверьянов А.М.
Чугреев А.В.
</t>
  </si>
  <si>
    <t>МАГОМЕДОВ Заур Микаилович</t>
  </si>
  <si>
    <t>ЦФО</t>
  </si>
  <si>
    <t>Рязанская,Рязань</t>
  </si>
  <si>
    <t>Кудинов АН</t>
  </si>
  <si>
    <t>20.05.91, МС</t>
  </si>
  <si>
    <t xml:space="preserve">Чугреев А.В. 
Фролов И.М.
</t>
  </si>
  <si>
    <t>ДЖАВАТХАНОВ Магомед Магомедгаджиевич</t>
  </si>
  <si>
    <t>09.08.88, КМС</t>
  </si>
  <si>
    <t>СКФО</t>
  </si>
  <si>
    <t>Р. Дагестан, Махачкала, ПР</t>
  </si>
  <si>
    <t>Булатов К.Х., Булатов Г.А.</t>
  </si>
  <si>
    <t>БАШИРОВ Шамиль Раджабович</t>
  </si>
  <si>
    <t>08.11.91, КМС</t>
  </si>
  <si>
    <t>Гасанханов З.М., Гасанханов Р.З.</t>
  </si>
  <si>
    <t>в.к. 82 кг.</t>
  </si>
  <si>
    <t>ФОЗИЛОВ Алишер Шухратович</t>
  </si>
  <si>
    <t>12.12.92, КМС</t>
  </si>
  <si>
    <t>Шихавцов</t>
  </si>
  <si>
    <t>МАГОМЕДОВ Магомед Исмаилович</t>
  </si>
  <si>
    <t>06.11.90, МС</t>
  </si>
  <si>
    <t>Челябинская, Челябинск</t>
  </si>
  <si>
    <t>Мисбахов</t>
  </si>
  <si>
    <t>24 участников</t>
  </si>
  <si>
    <t>ПОТАШНИК Николай Владимирович</t>
  </si>
  <si>
    <t>4:0</t>
  </si>
  <si>
    <t>3:0</t>
  </si>
  <si>
    <t>4:0(Д)</t>
  </si>
  <si>
    <t>3:1</t>
  </si>
  <si>
    <t>13-15</t>
  </si>
  <si>
    <t>16-18</t>
  </si>
  <si>
    <t>б/м</t>
  </si>
  <si>
    <t>19-23</t>
  </si>
  <si>
    <t>28.07.83, МС</t>
  </si>
  <si>
    <t>21.02.93, 1р</t>
  </si>
  <si>
    <t>03.05.94, КМС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</si>
</sst>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Narrow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6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5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>
      <alignment/>
    </xf>
    <xf numFmtId="0" fontId="3" fillId="0" borderId="15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0" fillId="0" borderId="21" xfId="0" applyNumberFormat="1" applyBorder="1" applyAlignment="1">
      <alignment/>
    </xf>
    <xf numFmtId="0" fontId="1" fillId="0" borderId="16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2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5" fillId="0" borderId="24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5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center"/>
      <protection/>
    </xf>
    <xf numFmtId="49" fontId="6" fillId="0" borderId="25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6" fillId="0" borderId="26" xfId="0" applyFont="1" applyBorder="1" applyAlignment="1">
      <alignment horizontal="left" vertical="center" wrapText="1"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26" xfId="0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26" xfId="0" applyNumberFormat="1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center"/>
    </xf>
    <xf numFmtId="0" fontId="0" fillId="34" borderId="26" xfId="0" applyNumberFormat="1" applyFont="1" applyFill="1" applyBorder="1" applyAlignment="1">
      <alignment horizontal="center" vertical="center"/>
    </xf>
    <xf numFmtId="49" fontId="0" fillId="34" borderId="26" xfId="0" applyNumberFormat="1" applyFont="1" applyFill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left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32" xfId="42" applyNumberFormat="1" applyFont="1" applyBorder="1" applyAlignment="1" applyProtection="1">
      <alignment horizontal="left" vertical="center" wrapText="1"/>
      <protection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34" xfId="42" applyNumberFormat="1" applyFont="1" applyBorder="1" applyAlignment="1" applyProtection="1">
      <alignment horizontal="left" vertical="center" wrapText="1"/>
      <protection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59" fillId="0" borderId="34" xfId="42" applyNumberFormat="1" applyFont="1" applyBorder="1" applyAlignment="1" applyProtection="1">
      <alignment horizontal="left" vertical="center" wrapText="1"/>
      <protection/>
    </xf>
    <xf numFmtId="0" fontId="59" fillId="0" borderId="33" xfId="0" applyNumberFormat="1" applyFont="1" applyBorder="1" applyAlignment="1">
      <alignment horizontal="left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9" fillId="0" borderId="35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51" xfId="42" applyNumberFormat="1" applyFont="1" applyBorder="1" applyAlignment="1" applyProtection="1">
      <alignment horizontal="center" vertical="center" wrapText="1"/>
      <protection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6" fillId="0" borderId="17" xfId="42" applyNumberFormat="1" applyFont="1" applyBorder="1" applyAlignment="1" applyProtection="1">
      <alignment horizontal="center" vertical="center" wrapText="1"/>
      <protection/>
    </xf>
    <xf numFmtId="0" fontId="6" fillId="0" borderId="25" xfId="42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3" fillId="0" borderId="58" xfId="42" applyNumberFormat="1" applyFont="1" applyBorder="1" applyAlignment="1" applyProtection="1">
      <alignment horizontal="center" vertical="center"/>
      <protection/>
    </xf>
    <xf numFmtId="0" fontId="3" fillId="0" borderId="59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5" fillId="0" borderId="0" xfId="42" applyNumberFormat="1" applyFont="1" applyBorder="1" applyAlignment="1" applyProtection="1">
      <alignment horizontal="center" vertical="center" wrapText="1"/>
      <protection/>
    </xf>
    <xf numFmtId="0" fontId="5" fillId="33" borderId="27" xfId="42" applyNumberFormat="1" applyFont="1" applyFill="1" applyBorder="1" applyAlignment="1" applyProtection="1">
      <alignment horizontal="center" vertical="center" wrapText="1"/>
      <protection/>
    </xf>
    <xf numFmtId="0" fontId="5" fillId="33" borderId="28" xfId="42" applyNumberFormat="1" applyFont="1" applyFill="1" applyBorder="1" applyAlignment="1" applyProtection="1">
      <alignment horizontal="center" vertical="center" wrapText="1"/>
      <protection/>
    </xf>
    <xf numFmtId="0" fontId="5" fillId="33" borderId="29" xfId="42" applyNumberFormat="1" applyFont="1" applyFill="1" applyBorder="1" applyAlignment="1" applyProtection="1">
      <alignment horizontal="center" vertical="center" wrapText="1"/>
      <protection/>
    </xf>
    <xf numFmtId="0" fontId="6" fillId="0" borderId="6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3" fillId="0" borderId="0" xfId="42" applyFont="1" applyAlignment="1" applyProtection="1">
      <alignment horizontal="center"/>
      <protection/>
    </xf>
    <xf numFmtId="0" fontId="6" fillId="36" borderId="26" xfId="0" applyFont="1" applyFill="1" applyBorder="1" applyAlignment="1">
      <alignment horizontal="center" vertical="center" wrapText="1"/>
    </xf>
    <xf numFmtId="0" fontId="6" fillId="0" borderId="30" xfId="42" applyFont="1" applyFill="1" applyBorder="1" applyAlignment="1" applyProtection="1">
      <alignment horizontal="left" vertical="center" wrapText="1"/>
      <protection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13" xfId="42" applyFont="1" applyFill="1" applyBorder="1" applyAlignment="1" applyProtection="1">
      <alignment horizontal="center" vertical="center" wrapText="1"/>
      <protection/>
    </xf>
    <xf numFmtId="0" fontId="6" fillId="0" borderId="68" xfId="42" applyFont="1" applyFill="1" applyBorder="1" applyAlignment="1" applyProtection="1">
      <alignment horizontal="left" vertical="center" wrapText="1"/>
      <protection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0" fillId="0" borderId="26" xfId="42" applyNumberFormat="1" applyFont="1" applyBorder="1" applyAlignment="1" applyProtection="1">
      <alignment horizontal="center" vertical="center" wrapText="1"/>
      <protection/>
    </xf>
    <xf numFmtId="0" fontId="0" fillId="0" borderId="15" xfId="42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>
      <alignment horizontal="left" vertical="center" wrapText="1"/>
    </xf>
    <xf numFmtId="0" fontId="6" fillId="0" borderId="7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71" xfId="0" applyNumberFormat="1" applyFont="1" applyBorder="1" applyAlignment="1">
      <alignment horizontal="left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left" vertical="center" wrapText="1"/>
    </xf>
    <xf numFmtId="0" fontId="6" fillId="0" borderId="73" xfId="0" applyNumberFormat="1" applyFont="1" applyBorder="1" applyAlignment="1">
      <alignment horizontal="left" vertical="center" wrapText="1"/>
    </xf>
    <xf numFmtId="0" fontId="6" fillId="0" borderId="26" xfId="42" applyFont="1" applyFill="1" applyBorder="1" applyAlignment="1" applyProtection="1">
      <alignment horizontal="center" vertical="center" wrapText="1"/>
      <protection/>
    </xf>
    <xf numFmtId="0" fontId="6" fillId="0" borderId="31" xfId="42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left" vertical="top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42" applyFont="1" applyFill="1" applyBorder="1" applyAlignment="1" applyProtection="1">
      <alignment horizontal="center" vertical="center" wrapText="1"/>
      <protection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left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left" vertical="center" wrapText="1"/>
    </xf>
    <xf numFmtId="0" fontId="59" fillId="0" borderId="26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6" fillId="0" borderId="62" xfId="42" applyFont="1" applyFill="1" applyBorder="1" applyAlignment="1" applyProtection="1">
      <alignment horizontal="center" vertical="center" wrapText="1"/>
      <protection/>
    </xf>
    <xf numFmtId="0" fontId="59" fillId="0" borderId="65" xfId="0" applyNumberFormat="1" applyFont="1" applyBorder="1" applyAlignment="1">
      <alignment horizontal="left" vertical="center" wrapText="1"/>
    </xf>
    <xf numFmtId="0" fontId="59" fillId="0" borderId="68" xfId="0" applyNumberFormat="1" applyFont="1" applyBorder="1" applyAlignment="1">
      <alignment horizontal="left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left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20" fillId="0" borderId="5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19" fillId="36" borderId="58" xfId="0" applyFont="1" applyFill="1" applyBorder="1" applyAlignment="1">
      <alignment horizontal="center" vertical="center"/>
    </xf>
    <xf numFmtId="0" fontId="19" fillId="36" borderId="76" xfId="0" applyFont="1" applyFill="1" applyBorder="1" applyAlignment="1">
      <alignment horizontal="center" vertical="center"/>
    </xf>
    <xf numFmtId="0" fontId="19" fillId="36" borderId="60" xfId="0" applyFont="1" applyFill="1" applyBorder="1" applyAlignment="1">
      <alignment horizontal="center" vertical="center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27" xfId="42" applyFont="1" applyFill="1" applyBorder="1" applyAlignment="1" applyProtection="1">
      <alignment horizontal="center" vertical="center"/>
      <protection/>
    </xf>
    <xf numFmtId="0" fontId="18" fillId="35" borderId="28" xfId="42" applyFont="1" applyFill="1" applyBorder="1" applyAlignment="1" applyProtection="1">
      <alignment horizontal="center" vertical="center"/>
      <protection/>
    </xf>
    <xf numFmtId="0" fontId="18" fillId="35" borderId="29" xfId="42" applyFont="1" applyFill="1" applyBorder="1" applyAlignment="1" applyProtection="1">
      <alignment horizontal="center" vertical="center"/>
      <protection/>
    </xf>
    <xf numFmtId="0" fontId="19" fillId="35" borderId="58" xfId="0" applyFont="1" applyFill="1" applyBorder="1" applyAlignment="1">
      <alignment horizontal="center" vertical="center"/>
    </xf>
    <xf numFmtId="0" fontId="19" fillId="35" borderId="76" xfId="0" applyFont="1" applyFill="1" applyBorder="1" applyAlignment="1">
      <alignment horizontal="center" vertical="center"/>
    </xf>
    <xf numFmtId="0" fontId="19" fillId="35" borderId="60" xfId="0" applyFont="1" applyFill="1" applyBorder="1" applyAlignment="1">
      <alignment horizontal="center" vertical="center"/>
    </xf>
    <xf numFmtId="0" fontId="19" fillId="37" borderId="58" xfId="0" applyFont="1" applyFill="1" applyBorder="1" applyAlignment="1">
      <alignment horizontal="center" vertical="center"/>
    </xf>
    <xf numFmtId="0" fontId="19" fillId="37" borderId="76" xfId="0" applyFont="1" applyFill="1" applyBorder="1" applyAlignment="1">
      <alignment horizontal="center" vertical="center"/>
    </xf>
    <xf numFmtId="0" fontId="19" fillId="37" borderId="60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2">
          <cell r="A2" t="str">
            <v>Чемпионат России по БОЕВОМУ САМБО </v>
          </cell>
        </row>
        <row r="3">
          <cell r="A3" t="str">
            <v>17-20 февраля 2015г.                                                         г.Красноярск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ВК</v>
          </cell>
          <cell r="G8" t="str">
            <v>/г.Москва/</v>
          </cell>
        </row>
        <row r="9">
          <cell r="G9" t="str">
            <v>С.Н.Мордовин</v>
          </cell>
        </row>
        <row r="10">
          <cell r="G10" t="str">
            <v>/г.Горно-Алтайск/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22">
      <selection activeCell="L38" sqref="L3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15" t="s">
        <v>22</v>
      </c>
      <c r="B1" s="115"/>
      <c r="C1" s="115"/>
      <c r="D1" s="115"/>
      <c r="E1" s="115"/>
      <c r="F1" s="115"/>
      <c r="G1" s="115"/>
      <c r="H1" s="115"/>
    </row>
    <row r="2" spans="3:9" ht="27.75" customHeight="1" thickBot="1">
      <c r="C2" s="112" t="str">
        <f>HYPERLINK('[1]реквизиты'!$A$2)</f>
        <v>Чемпионат России по БОЕВОМУ САМБО </v>
      </c>
      <c r="D2" s="113"/>
      <c r="E2" s="113"/>
      <c r="F2" s="113"/>
      <c r="G2" s="113"/>
      <c r="H2" s="114"/>
      <c r="I2" s="26"/>
    </row>
    <row r="3" spans="1:8" ht="12.75" customHeight="1">
      <c r="A3" s="116" t="str">
        <f>HYPERLINK('[1]реквизиты'!$A$3)</f>
        <v>17-20 февраля 2015г.                                                         г.Красноярск</v>
      </c>
      <c r="B3" s="116"/>
      <c r="C3" s="116"/>
      <c r="D3" s="116"/>
      <c r="E3" s="116"/>
      <c r="F3" s="116"/>
      <c r="G3" s="116"/>
      <c r="H3" s="116"/>
    </row>
    <row r="4" spans="4:5" ht="12.75">
      <c r="D4" s="160" t="s">
        <v>129</v>
      </c>
      <c r="E4" s="160"/>
    </row>
    <row r="5" spans="1:8" ht="12.75" customHeight="1">
      <c r="A5" s="130" t="s">
        <v>4</v>
      </c>
      <c r="B5" s="137" t="s">
        <v>5</v>
      </c>
      <c r="C5" s="130" t="s">
        <v>6</v>
      </c>
      <c r="D5" s="130" t="s">
        <v>7</v>
      </c>
      <c r="E5" s="126" t="s">
        <v>8</v>
      </c>
      <c r="F5" s="127"/>
      <c r="G5" s="130" t="s">
        <v>10</v>
      </c>
      <c r="H5" s="130" t="s">
        <v>9</v>
      </c>
    </row>
    <row r="6" spans="1:8" ht="12.75" customHeight="1">
      <c r="A6" s="131"/>
      <c r="B6" s="138"/>
      <c r="C6" s="131"/>
      <c r="D6" s="131"/>
      <c r="E6" s="128"/>
      <c r="F6" s="129"/>
      <c r="G6" s="131"/>
      <c r="H6" s="131"/>
    </row>
    <row r="7" spans="1:8" ht="12.75" customHeight="1">
      <c r="A7" s="124">
        <v>1</v>
      </c>
      <c r="B7" s="140">
        <v>1</v>
      </c>
      <c r="C7" s="123" t="s">
        <v>67</v>
      </c>
      <c r="D7" s="133" t="s">
        <v>68</v>
      </c>
      <c r="E7" s="154" t="s">
        <v>69</v>
      </c>
      <c r="F7" s="111" t="s">
        <v>70</v>
      </c>
      <c r="G7" s="132"/>
      <c r="H7" s="111" t="s">
        <v>71</v>
      </c>
    </row>
    <row r="8" spans="1:8" ht="15" customHeight="1">
      <c r="A8" s="125"/>
      <c r="B8" s="140"/>
      <c r="C8" s="123"/>
      <c r="D8" s="133"/>
      <c r="E8" s="154"/>
      <c r="F8" s="111"/>
      <c r="G8" s="132"/>
      <c r="H8" s="111"/>
    </row>
    <row r="9" spans="1:8" ht="12.75" customHeight="1">
      <c r="A9" s="124">
        <v>2</v>
      </c>
      <c r="B9" s="140">
        <v>2</v>
      </c>
      <c r="C9" s="123" t="s">
        <v>105</v>
      </c>
      <c r="D9" s="156" t="s">
        <v>106</v>
      </c>
      <c r="E9" s="142" t="s">
        <v>59</v>
      </c>
      <c r="F9" s="134" t="s">
        <v>103</v>
      </c>
      <c r="G9" s="132"/>
      <c r="H9" s="111" t="s">
        <v>107</v>
      </c>
    </row>
    <row r="10" spans="1:8" ht="15" customHeight="1">
      <c r="A10" s="125"/>
      <c r="B10" s="140"/>
      <c r="C10" s="123"/>
      <c r="D10" s="133"/>
      <c r="E10" s="142"/>
      <c r="F10" s="134"/>
      <c r="G10" s="132"/>
      <c r="H10" s="111"/>
    </row>
    <row r="11" spans="1:8" ht="15" customHeight="1">
      <c r="A11" s="124">
        <v>3</v>
      </c>
      <c r="B11" s="155">
        <v>3</v>
      </c>
      <c r="C11" s="111" t="s">
        <v>97</v>
      </c>
      <c r="D11" s="139" t="s">
        <v>98</v>
      </c>
      <c r="E11" s="161" t="s">
        <v>123</v>
      </c>
      <c r="F11" s="135" t="s">
        <v>99</v>
      </c>
      <c r="G11" s="144"/>
      <c r="H11" s="111" t="s">
        <v>100</v>
      </c>
    </row>
    <row r="12" spans="1:8" ht="15.75" customHeight="1">
      <c r="A12" s="125"/>
      <c r="B12" s="155"/>
      <c r="C12" s="111"/>
      <c r="D12" s="139"/>
      <c r="E12" s="161"/>
      <c r="F12" s="136"/>
      <c r="G12" s="144"/>
      <c r="H12" s="111"/>
    </row>
    <row r="13" spans="1:8" ht="12.75" customHeight="1">
      <c r="A13" s="124">
        <v>4</v>
      </c>
      <c r="B13" s="140">
        <v>4</v>
      </c>
      <c r="C13" s="118" t="s">
        <v>138</v>
      </c>
      <c r="D13" s="142" t="s">
        <v>119</v>
      </c>
      <c r="E13" s="142" t="s">
        <v>59</v>
      </c>
      <c r="F13" s="157" t="s">
        <v>103</v>
      </c>
      <c r="G13" s="144"/>
      <c r="H13" s="123" t="s">
        <v>120</v>
      </c>
    </row>
    <row r="14" spans="1:8" ht="15" customHeight="1">
      <c r="A14" s="125"/>
      <c r="B14" s="140"/>
      <c r="C14" s="118"/>
      <c r="D14" s="142"/>
      <c r="E14" s="142"/>
      <c r="F14" s="158"/>
      <c r="G14" s="144"/>
      <c r="H14" s="123"/>
    </row>
    <row r="15" spans="1:8" ht="12.75" customHeight="1">
      <c r="A15" s="124">
        <v>5</v>
      </c>
      <c r="B15" s="140">
        <v>5</v>
      </c>
      <c r="C15" s="111" t="s">
        <v>108</v>
      </c>
      <c r="D15" s="143" t="s">
        <v>109</v>
      </c>
      <c r="E15" s="141" t="s">
        <v>77</v>
      </c>
      <c r="F15" s="111" t="s">
        <v>110</v>
      </c>
      <c r="G15" s="144"/>
      <c r="H15" s="111" t="s">
        <v>111</v>
      </c>
    </row>
    <row r="16" spans="1:8" ht="15" customHeight="1">
      <c r="A16" s="125"/>
      <c r="B16" s="140"/>
      <c r="C16" s="111"/>
      <c r="D16" s="139"/>
      <c r="E16" s="141"/>
      <c r="F16" s="111"/>
      <c r="G16" s="144"/>
      <c r="H16" s="111"/>
    </row>
    <row r="17" spans="1:8" ht="12.75" customHeight="1">
      <c r="A17" s="124">
        <v>6</v>
      </c>
      <c r="B17" s="140">
        <v>6</v>
      </c>
      <c r="C17" s="123" t="s">
        <v>88</v>
      </c>
      <c r="D17" s="156" t="s">
        <v>89</v>
      </c>
      <c r="E17" s="153" t="s">
        <v>77</v>
      </c>
      <c r="F17" s="111" t="s">
        <v>90</v>
      </c>
      <c r="G17" s="132"/>
      <c r="H17" s="111" t="s">
        <v>91</v>
      </c>
    </row>
    <row r="18" spans="1:8" ht="15" customHeight="1">
      <c r="A18" s="125"/>
      <c r="B18" s="140"/>
      <c r="C18" s="123"/>
      <c r="D18" s="133"/>
      <c r="E18" s="153"/>
      <c r="F18" s="111"/>
      <c r="G18" s="132"/>
      <c r="H18" s="111"/>
    </row>
    <row r="19" spans="1:8" ht="12.75" customHeight="1">
      <c r="A19" s="124">
        <v>7</v>
      </c>
      <c r="B19" s="140">
        <v>7</v>
      </c>
      <c r="C19" s="118" t="s">
        <v>43</v>
      </c>
      <c r="D19" s="142" t="s">
        <v>44</v>
      </c>
      <c r="E19" s="141" t="s">
        <v>45</v>
      </c>
      <c r="F19" s="134" t="s">
        <v>46</v>
      </c>
      <c r="G19" s="144"/>
      <c r="H19" s="111" t="s">
        <v>47</v>
      </c>
    </row>
    <row r="20" spans="1:8" ht="15" customHeight="1">
      <c r="A20" s="125"/>
      <c r="B20" s="140"/>
      <c r="C20" s="118" t="s">
        <v>48</v>
      </c>
      <c r="D20" s="142" t="s">
        <v>49</v>
      </c>
      <c r="E20" s="141"/>
      <c r="F20" s="134"/>
      <c r="G20" s="144"/>
      <c r="H20" s="111"/>
    </row>
    <row r="21" spans="1:8" ht="12.75" customHeight="1">
      <c r="A21" s="124">
        <v>8</v>
      </c>
      <c r="B21" s="140">
        <v>8</v>
      </c>
      <c r="C21" s="123" t="s">
        <v>72</v>
      </c>
      <c r="D21" s="133" t="s">
        <v>73</v>
      </c>
      <c r="E21" s="154" t="s">
        <v>74</v>
      </c>
      <c r="F21" s="111" t="s">
        <v>75</v>
      </c>
      <c r="G21" s="132"/>
      <c r="H21" s="111" t="s">
        <v>76</v>
      </c>
    </row>
    <row r="22" spans="1:8" ht="15" customHeight="1">
      <c r="A22" s="125"/>
      <c r="B22" s="140"/>
      <c r="C22" s="123"/>
      <c r="D22" s="133"/>
      <c r="E22" s="154"/>
      <c r="F22" s="111"/>
      <c r="G22" s="132"/>
      <c r="H22" s="111"/>
    </row>
    <row r="23" spans="1:8" ht="12.75" customHeight="1">
      <c r="A23" s="124">
        <v>9</v>
      </c>
      <c r="B23" s="124">
        <v>9</v>
      </c>
      <c r="C23" s="111" t="s">
        <v>121</v>
      </c>
      <c r="D23" s="143" t="s">
        <v>122</v>
      </c>
      <c r="E23" s="141" t="s">
        <v>123</v>
      </c>
      <c r="F23" s="134" t="s">
        <v>124</v>
      </c>
      <c r="G23" s="144"/>
      <c r="H23" s="111" t="s">
        <v>125</v>
      </c>
    </row>
    <row r="24" spans="1:8" ht="15" customHeight="1">
      <c r="A24" s="125"/>
      <c r="B24" s="124"/>
      <c r="C24" s="111"/>
      <c r="D24" s="139"/>
      <c r="E24" s="141"/>
      <c r="F24" s="134"/>
      <c r="G24" s="144"/>
      <c r="H24" s="111"/>
    </row>
    <row r="25" spans="1:8" ht="12.75" customHeight="1">
      <c r="A25" s="124">
        <v>10</v>
      </c>
      <c r="B25" s="124">
        <v>10</v>
      </c>
      <c r="C25" s="111" t="s">
        <v>130</v>
      </c>
      <c r="D25" s="139" t="s">
        <v>131</v>
      </c>
      <c r="E25" s="142" t="s">
        <v>77</v>
      </c>
      <c r="F25" s="121" t="s">
        <v>110</v>
      </c>
      <c r="G25" s="144"/>
      <c r="H25" s="111" t="s">
        <v>132</v>
      </c>
    </row>
    <row r="26" spans="1:8" ht="15" customHeight="1">
      <c r="A26" s="125"/>
      <c r="B26" s="124"/>
      <c r="C26" s="111"/>
      <c r="D26" s="139"/>
      <c r="E26" s="142"/>
      <c r="F26" s="121"/>
      <c r="G26" s="144"/>
      <c r="H26" s="111"/>
    </row>
    <row r="27" spans="1:8" ht="12.75" customHeight="1">
      <c r="A27" s="124">
        <v>11</v>
      </c>
      <c r="B27" s="140">
        <v>11</v>
      </c>
      <c r="C27" s="123" t="s">
        <v>112</v>
      </c>
      <c r="D27" s="133" t="s">
        <v>113</v>
      </c>
      <c r="E27" s="153" t="s">
        <v>59</v>
      </c>
      <c r="F27" s="122" t="s">
        <v>103</v>
      </c>
      <c r="G27" s="152"/>
      <c r="H27" s="122" t="s">
        <v>114</v>
      </c>
    </row>
    <row r="28" spans="1:8" ht="15" customHeight="1">
      <c r="A28" s="125"/>
      <c r="B28" s="140"/>
      <c r="C28" s="123"/>
      <c r="D28" s="133"/>
      <c r="E28" s="153"/>
      <c r="F28" s="122"/>
      <c r="G28" s="152"/>
      <c r="H28" s="122"/>
    </row>
    <row r="29" spans="1:8" ht="15.75" customHeight="1">
      <c r="A29" s="124">
        <v>12</v>
      </c>
      <c r="B29" s="140">
        <v>12</v>
      </c>
      <c r="C29" s="123" t="s">
        <v>54</v>
      </c>
      <c r="D29" s="133" t="s">
        <v>55</v>
      </c>
      <c r="E29" s="154" t="s">
        <v>45</v>
      </c>
      <c r="F29" s="111" t="s">
        <v>52</v>
      </c>
      <c r="G29" s="152"/>
      <c r="H29" s="111" t="s">
        <v>56</v>
      </c>
    </row>
    <row r="30" spans="1:8" ht="15" customHeight="1">
      <c r="A30" s="125"/>
      <c r="B30" s="140"/>
      <c r="C30" s="123"/>
      <c r="D30" s="133"/>
      <c r="E30" s="154"/>
      <c r="F30" s="111"/>
      <c r="G30" s="152"/>
      <c r="H30" s="111"/>
    </row>
    <row r="31" spans="1:8" ht="12.75" customHeight="1">
      <c r="A31" s="124">
        <v>13</v>
      </c>
      <c r="B31" s="124">
        <v>13</v>
      </c>
      <c r="C31" s="159" t="s">
        <v>50</v>
      </c>
      <c r="D31" s="154" t="s">
        <v>51</v>
      </c>
      <c r="E31" s="154" t="s">
        <v>45</v>
      </c>
      <c r="F31" s="111" t="s">
        <v>52</v>
      </c>
      <c r="G31" s="159"/>
      <c r="H31" s="111" t="s">
        <v>53</v>
      </c>
    </row>
    <row r="32" spans="1:8" ht="15" customHeight="1">
      <c r="A32" s="125"/>
      <c r="B32" s="124"/>
      <c r="C32" s="159"/>
      <c r="D32" s="154"/>
      <c r="E32" s="154"/>
      <c r="F32" s="111"/>
      <c r="G32" s="159"/>
      <c r="H32" s="111"/>
    </row>
    <row r="33" spans="1:8" ht="12.75" customHeight="1">
      <c r="A33" s="124">
        <v>14</v>
      </c>
      <c r="B33" s="140">
        <v>14</v>
      </c>
      <c r="C33" s="118" t="s">
        <v>126</v>
      </c>
      <c r="D33" s="142" t="s">
        <v>127</v>
      </c>
      <c r="E33" s="141" t="s">
        <v>123</v>
      </c>
      <c r="F33" s="134" t="s">
        <v>124</v>
      </c>
      <c r="G33" s="142"/>
      <c r="H33" s="111" t="s">
        <v>128</v>
      </c>
    </row>
    <row r="34" spans="1:8" ht="15" customHeight="1">
      <c r="A34" s="125"/>
      <c r="B34" s="140"/>
      <c r="C34" s="118"/>
      <c r="D34" s="142"/>
      <c r="E34" s="141"/>
      <c r="F34" s="134"/>
      <c r="G34" s="142"/>
      <c r="H34" s="111"/>
    </row>
    <row r="35" spans="1:8" ht="12.75" customHeight="1">
      <c r="A35" s="124">
        <v>15</v>
      </c>
      <c r="B35" s="155">
        <v>15</v>
      </c>
      <c r="C35" s="123" t="s">
        <v>92</v>
      </c>
      <c r="D35" s="133" t="s">
        <v>93</v>
      </c>
      <c r="E35" s="154" t="s">
        <v>94</v>
      </c>
      <c r="F35" s="121" t="s">
        <v>95</v>
      </c>
      <c r="G35" s="152"/>
      <c r="H35" s="111" t="s">
        <v>96</v>
      </c>
    </row>
    <row r="36" spans="1:8" ht="15" customHeight="1">
      <c r="A36" s="125"/>
      <c r="B36" s="155"/>
      <c r="C36" s="123"/>
      <c r="D36" s="133"/>
      <c r="E36" s="154"/>
      <c r="F36" s="121"/>
      <c r="G36" s="152"/>
      <c r="H36" s="111"/>
    </row>
    <row r="37" spans="1:8" ht="15.75" customHeight="1">
      <c r="A37" s="124">
        <v>16</v>
      </c>
      <c r="B37" s="124">
        <v>16</v>
      </c>
      <c r="C37" s="111" t="s">
        <v>115</v>
      </c>
      <c r="D37" s="139" t="s">
        <v>149</v>
      </c>
      <c r="E37" s="153" t="s">
        <v>116</v>
      </c>
      <c r="F37" s="139" t="s">
        <v>117</v>
      </c>
      <c r="G37" s="139"/>
      <c r="H37" s="111" t="s">
        <v>118</v>
      </c>
    </row>
    <row r="38" spans="1:8" ht="12.75" customHeight="1">
      <c r="A38" s="125"/>
      <c r="B38" s="124"/>
      <c r="C38" s="111"/>
      <c r="D38" s="139"/>
      <c r="E38" s="153"/>
      <c r="F38" s="139"/>
      <c r="G38" s="139"/>
      <c r="H38" s="111"/>
    </row>
    <row r="39" spans="1:8" ht="12.75" customHeight="1">
      <c r="A39" s="124">
        <v>17</v>
      </c>
      <c r="B39" s="140">
        <v>17</v>
      </c>
      <c r="C39" s="111" t="s">
        <v>62</v>
      </c>
      <c r="D39" s="139" t="s">
        <v>63</v>
      </c>
      <c r="E39" s="139" t="s">
        <v>64</v>
      </c>
      <c r="F39" s="111" t="s">
        <v>65</v>
      </c>
      <c r="G39" s="151"/>
      <c r="H39" s="111" t="s">
        <v>66</v>
      </c>
    </row>
    <row r="40" spans="1:8" ht="12.75" customHeight="1">
      <c r="A40" s="125"/>
      <c r="B40" s="140"/>
      <c r="C40" s="111"/>
      <c r="D40" s="139"/>
      <c r="E40" s="139"/>
      <c r="F40" s="111"/>
      <c r="G40" s="151"/>
      <c r="H40" s="111"/>
    </row>
    <row r="41" spans="1:8" ht="12.75" customHeight="1">
      <c r="A41" s="124">
        <v>18</v>
      </c>
      <c r="B41" s="124">
        <v>18</v>
      </c>
      <c r="C41" s="111" t="s">
        <v>133</v>
      </c>
      <c r="D41" s="139" t="s">
        <v>134</v>
      </c>
      <c r="E41" s="142" t="s">
        <v>94</v>
      </c>
      <c r="F41" s="111" t="s">
        <v>135</v>
      </c>
      <c r="G41" s="144"/>
      <c r="H41" s="111" t="s">
        <v>136</v>
      </c>
    </row>
    <row r="42" spans="1:8" ht="12.75" customHeight="1">
      <c r="A42" s="125"/>
      <c r="B42" s="124"/>
      <c r="C42" s="111"/>
      <c r="D42" s="139"/>
      <c r="E42" s="142"/>
      <c r="F42" s="111"/>
      <c r="G42" s="144"/>
      <c r="H42" s="111"/>
    </row>
    <row r="43" spans="1:8" ht="12.75" customHeight="1">
      <c r="A43" s="124">
        <v>19</v>
      </c>
      <c r="B43" s="150">
        <v>19</v>
      </c>
      <c r="C43" s="111" t="s">
        <v>85</v>
      </c>
      <c r="D43" s="144" t="s">
        <v>147</v>
      </c>
      <c r="E43" s="141" t="s">
        <v>77</v>
      </c>
      <c r="F43" s="111" t="s">
        <v>86</v>
      </c>
      <c r="G43" s="144"/>
      <c r="H43" s="111" t="s">
        <v>87</v>
      </c>
    </row>
    <row r="44" spans="1:8" ht="12.75" customHeight="1">
      <c r="A44" s="125"/>
      <c r="B44" s="150"/>
      <c r="C44" s="111"/>
      <c r="D44" s="144"/>
      <c r="E44" s="141"/>
      <c r="F44" s="117"/>
      <c r="G44" s="144"/>
      <c r="H44" s="117"/>
    </row>
    <row r="45" spans="1:8" ht="12.75" customHeight="1">
      <c r="A45" s="124">
        <v>20</v>
      </c>
      <c r="B45" s="124">
        <v>20</v>
      </c>
      <c r="C45" s="111" t="s">
        <v>79</v>
      </c>
      <c r="D45" s="139" t="s">
        <v>80</v>
      </c>
      <c r="E45" s="146" t="s">
        <v>77</v>
      </c>
      <c r="F45" s="119" t="s">
        <v>78</v>
      </c>
      <c r="G45" s="148"/>
      <c r="H45" s="119" t="s">
        <v>81</v>
      </c>
    </row>
    <row r="46" spans="1:8" ht="12.75" customHeight="1">
      <c r="A46" s="125"/>
      <c r="B46" s="124"/>
      <c r="C46" s="111"/>
      <c r="D46" s="139"/>
      <c r="E46" s="147"/>
      <c r="F46" s="120"/>
      <c r="G46" s="149"/>
      <c r="H46" s="120"/>
    </row>
    <row r="47" spans="1:8" ht="12.75" customHeight="1">
      <c r="A47" s="124">
        <v>21</v>
      </c>
      <c r="B47" s="140">
        <v>21</v>
      </c>
      <c r="C47" s="111" t="s">
        <v>101</v>
      </c>
      <c r="D47" s="143" t="s">
        <v>102</v>
      </c>
      <c r="E47" s="142" t="s">
        <v>59</v>
      </c>
      <c r="F47" s="134" t="s">
        <v>103</v>
      </c>
      <c r="G47" s="144"/>
      <c r="H47" s="121" t="s">
        <v>104</v>
      </c>
    </row>
    <row r="48" spans="1:8" ht="12.75" customHeight="1">
      <c r="A48" s="125"/>
      <c r="B48" s="140"/>
      <c r="C48" s="111"/>
      <c r="D48" s="143"/>
      <c r="E48" s="142"/>
      <c r="F48" s="134"/>
      <c r="G48" s="144"/>
      <c r="H48" s="121"/>
    </row>
    <row r="49" spans="1:8" ht="12.75" customHeight="1">
      <c r="A49" s="124">
        <v>22</v>
      </c>
      <c r="B49" s="140">
        <v>22</v>
      </c>
      <c r="C49" s="111" t="s">
        <v>57</v>
      </c>
      <c r="D49" s="143" t="s">
        <v>58</v>
      </c>
      <c r="E49" s="141" t="s">
        <v>59</v>
      </c>
      <c r="F49" s="134" t="s">
        <v>60</v>
      </c>
      <c r="G49" s="144"/>
      <c r="H49" s="111" t="s">
        <v>61</v>
      </c>
    </row>
    <row r="50" spans="1:8" ht="12.75" customHeight="1">
      <c r="A50" s="125"/>
      <c r="B50" s="140"/>
      <c r="C50" s="111"/>
      <c r="D50" s="145"/>
      <c r="E50" s="141"/>
      <c r="F50" s="134"/>
      <c r="G50" s="144"/>
      <c r="H50" s="111"/>
    </row>
    <row r="51" spans="1:8" ht="12.75" customHeight="1">
      <c r="A51" s="124">
        <v>23</v>
      </c>
      <c r="B51" s="124">
        <v>23</v>
      </c>
      <c r="C51" s="111" t="s">
        <v>82</v>
      </c>
      <c r="D51" s="143" t="s">
        <v>148</v>
      </c>
      <c r="E51" s="141" t="s">
        <v>77</v>
      </c>
      <c r="F51" s="111" t="s">
        <v>83</v>
      </c>
      <c r="G51" s="144"/>
      <c r="H51" s="111" t="s">
        <v>84</v>
      </c>
    </row>
    <row r="52" spans="1:8" ht="12.75" customHeight="1">
      <c r="A52" s="125"/>
      <c r="B52" s="124"/>
      <c r="C52" s="111"/>
      <c r="D52" s="143"/>
      <c r="E52" s="141"/>
      <c r="F52" s="111"/>
      <c r="G52" s="144"/>
      <c r="H52" s="111"/>
    </row>
    <row r="53" spans="1:8" ht="12.75" customHeight="1">
      <c r="A53" s="124">
        <v>24</v>
      </c>
      <c r="B53" s="140"/>
      <c r="C53" s="118"/>
      <c r="D53" s="142"/>
      <c r="E53" s="141"/>
      <c r="F53" s="111"/>
      <c r="G53" s="142"/>
      <c r="H53" s="118"/>
    </row>
    <row r="54" spans="1:8" ht="12.75" customHeight="1">
      <c r="A54" s="125"/>
      <c r="B54" s="140"/>
      <c r="C54" s="118"/>
      <c r="D54" s="142"/>
      <c r="E54" s="141"/>
      <c r="F54" s="111"/>
      <c r="G54" s="142"/>
      <c r="H54" s="118"/>
    </row>
    <row r="55" spans="1:8" ht="12.75" customHeight="1">
      <c r="A55" s="139">
        <v>25</v>
      </c>
      <c r="B55" s="140"/>
      <c r="C55" s="111"/>
      <c r="D55" s="139"/>
      <c r="E55" s="141"/>
      <c r="F55" s="111"/>
      <c r="G55" s="144"/>
      <c r="H55" s="111"/>
    </row>
    <row r="56" spans="1:8" ht="12.75" customHeight="1">
      <c r="A56" s="139"/>
      <c r="B56" s="140"/>
      <c r="C56" s="111"/>
      <c r="D56" s="139"/>
      <c r="E56" s="141"/>
      <c r="F56" s="111"/>
      <c r="G56" s="144"/>
      <c r="H56" s="111"/>
    </row>
    <row r="57" spans="1:8" ht="12.75" customHeight="1">
      <c r="A57" s="139">
        <v>26</v>
      </c>
      <c r="B57" s="140"/>
      <c r="C57" s="111"/>
      <c r="D57" s="144"/>
      <c r="E57" s="141"/>
      <c r="F57" s="111"/>
      <c r="G57" s="144"/>
      <c r="H57" s="111"/>
    </row>
    <row r="58" spans="1:8" ht="12.75" customHeight="1">
      <c r="A58" s="139"/>
      <c r="B58" s="140"/>
      <c r="C58" s="111"/>
      <c r="D58" s="144"/>
      <c r="E58" s="141"/>
      <c r="F58" s="111"/>
      <c r="G58" s="144"/>
      <c r="H58" s="111"/>
    </row>
    <row r="59" spans="1:8" ht="12.75" customHeight="1">
      <c r="A59" s="139">
        <v>27</v>
      </c>
      <c r="B59" s="140"/>
      <c r="C59" s="111"/>
      <c r="D59" s="144"/>
      <c r="E59" s="141"/>
      <c r="F59" s="111"/>
      <c r="G59" s="144"/>
      <c r="H59" s="111"/>
    </row>
    <row r="60" spans="1:8" ht="12.75" customHeight="1">
      <c r="A60" s="139"/>
      <c r="B60" s="140"/>
      <c r="C60" s="111"/>
      <c r="D60" s="144"/>
      <c r="E60" s="141"/>
      <c r="F60" s="111"/>
      <c r="G60" s="144"/>
      <c r="H60" s="111"/>
    </row>
    <row r="61" spans="1:8" ht="12.75" customHeight="1">
      <c r="A61" s="139">
        <v>28</v>
      </c>
      <c r="B61" s="140"/>
      <c r="C61" s="111"/>
      <c r="D61" s="139"/>
      <c r="E61" s="141"/>
      <c r="F61" s="111"/>
      <c r="G61" s="144"/>
      <c r="H61" s="111"/>
    </row>
    <row r="62" spans="1:8" ht="12.75" customHeight="1">
      <c r="A62" s="139"/>
      <c r="B62" s="140"/>
      <c r="C62" s="111"/>
      <c r="D62" s="139"/>
      <c r="E62" s="141"/>
      <c r="F62" s="111"/>
      <c r="G62" s="144"/>
      <c r="H62" s="117"/>
    </row>
    <row r="63" spans="1:8" ht="12.75" customHeight="1">
      <c r="A63" s="139">
        <v>29</v>
      </c>
      <c r="B63" s="140"/>
      <c r="C63" s="111"/>
      <c r="D63" s="143"/>
      <c r="E63" s="141"/>
      <c r="F63" s="111"/>
      <c r="G63" s="144"/>
      <c r="H63" s="111"/>
    </row>
    <row r="64" spans="1:8" ht="12.75" customHeight="1">
      <c r="A64" s="139"/>
      <c r="B64" s="140"/>
      <c r="C64" s="111"/>
      <c r="D64" s="139"/>
      <c r="E64" s="141"/>
      <c r="F64" s="111"/>
      <c r="G64" s="144"/>
      <c r="H64" s="111"/>
    </row>
    <row r="65" spans="1:8" ht="12.75" customHeight="1">
      <c r="A65" s="139">
        <v>30</v>
      </c>
      <c r="B65" s="140"/>
      <c r="C65" s="118"/>
      <c r="D65" s="142"/>
      <c r="E65" s="142"/>
      <c r="F65" s="118"/>
      <c r="G65" s="142"/>
      <c r="H65" s="118"/>
    </row>
    <row r="66" spans="1:8" ht="12.75" customHeight="1">
      <c r="A66" s="139"/>
      <c r="B66" s="140"/>
      <c r="C66" s="118"/>
      <c r="D66" s="142"/>
      <c r="E66" s="142"/>
      <c r="F66" s="118"/>
      <c r="G66" s="142"/>
      <c r="H66" s="118"/>
    </row>
    <row r="67" spans="1:8" ht="12.75" customHeight="1">
      <c r="A67" s="139">
        <v>31</v>
      </c>
      <c r="B67" s="140"/>
      <c r="C67" s="111"/>
      <c r="D67" s="143"/>
      <c r="E67" s="141"/>
      <c r="F67" s="111"/>
      <c r="G67" s="144"/>
      <c r="H67" s="111"/>
    </row>
    <row r="68" spans="1:8" ht="12.75">
      <c r="A68" s="139"/>
      <c r="B68" s="140"/>
      <c r="C68" s="111"/>
      <c r="D68" s="139"/>
      <c r="E68" s="141"/>
      <c r="F68" s="111"/>
      <c r="G68" s="144"/>
      <c r="H68" s="111"/>
    </row>
    <row r="69" spans="1:8" ht="12.75">
      <c r="A69" s="139">
        <v>32</v>
      </c>
      <c r="B69" s="140"/>
      <c r="C69" s="111"/>
      <c r="D69" s="143"/>
      <c r="E69" s="141"/>
      <c r="F69" s="111"/>
      <c r="G69" s="144"/>
      <c r="H69" s="111"/>
    </row>
    <row r="70" spans="1:8" ht="12.75">
      <c r="A70" s="139"/>
      <c r="B70" s="140"/>
      <c r="C70" s="111"/>
      <c r="D70" s="139"/>
      <c r="E70" s="141"/>
      <c r="F70" s="111"/>
      <c r="G70" s="144"/>
      <c r="H70" s="111"/>
    </row>
    <row r="73" ht="12.75">
      <c r="A73" s="107" t="s">
        <v>38</v>
      </c>
    </row>
    <row r="75" ht="12.75">
      <c r="A75" s="107" t="s">
        <v>39</v>
      </c>
    </row>
    <row r="77" ht="12.75">
      <c r="A77" s="107" t="s">
        <v>40</v>
      </c>
    </row>
    <row r="81" ht="12.75">
      <c r="A81" s="107" t="s">
        <v>41</v>
      </c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5" sqref="A1:X45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</cols>
  <sheetData>
    <row r="1" spans="1:25" ht="18">
      <c r="A1" s="199" t="s">
        <v>23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39"/>
    </row>
    <row r="2" spans="1:25" ht="13.5" customHeight="1" thickBot="1">
      <c r="A2" s="204" t="s">
        <v>24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39"/>
    </row>
    <row r="3" spans="1:25" ht="27.75" customHeight="1" thickBot="1">
      <c r="A3" s="39"/>
      <c r="B3" s="39"/>
      <c r="C3" s="39"/>
      <c r="D3" s="40"/>
      <c r="E3" s="40"/>
      <c r="F3" s="205" t="str">
        <f>HYPERLINK('[1]реквизиты'!$A$2)</f>
        <v>Чемпионат России по БОЕВОМУ САМБО 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7"/>
      <c r="T3" s="39"/>
      <c r="U3" s="39"/>
      <c r="V3" s="39"/>
      <c r="W3" s="39"/>
      <c r="X3" s="39"/>
      <c r="Y3" s="39"/>
    </row>
    <row r="4" spans="1:25" ht="15" customHeight="1" thickBot="1">
      <c r="A4" s="27"/>
      <c r="B4" s="27"/>
      <c r="C4" s="39"/>
      <c r="D4" s="39"/>
      <c r="E4" s="39"/>
      <c r="F4" s="190" t="str">
        <f>HYPERLINK('[1]реквизиты'!$A$3)</f>
        <v>17-20 февраля 2015г.                                                         г.Красноярск</v>
      </c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41"/>
      <c r="U4" s="197" t="s">
        <v>137</v>
      </c>
      <c r="V4" s="200" t="str">
        <f>HYPERLINK('пр.взв.'!D4)</f>
        <v>в.к. 82 кг.</v>
      </c>
      <c r="W4" s="201"/>
      <c r="X4" s="39"/>
      <c r="Y4" s="39"/>
    </row>
    <row r="5" spans="1:25" ht="14.25" customHeight="1" thickBot="1">
      <c r="A5" s="185" t="s">
        <v>0</v>
      </c>
      <c r="B5" s="39"/>
      <c r="C5" s="39"/>
      <c r="D5" s="39"/>
      <c r="E5" s="39"/>
      <c r="F5" s="39"/>
      <c r="G5" s="39"/>
      <c r="H5" s="42"/>
      <c r="I5" s="185" t="s">
        <v>2</v>
      </c>
      <c r="J5" s="39"/>
      <c r="K5" s="108">
        <v>1</v>
      </c>
      <c r="L5" s="39"/>
      <c r="M5" s="39"/>
      <c r="N5" s="39"/>
      <c r="O5" s="98"/>
      <c r="P5" s="170" t="str">
        <f>VLOOKUP(O6,'пр.взв.'!B7:E70,2,FALSE)</f>
        <v>МАМЕДОВ Эльвин Махалович</v>
      </c>
      <c r="Q5" s="171"/>
      <c r="R5" s="171"/>
      <c r="S5" s="172"/>
      <c r="T5" s="98"/>
      <c r="U5" s="198"/>
      <c r="V5" s="202"/>
      <c r="W5" s="203"/>
      <c r="X5" s="185" t="s">
        <v>1</v>
      </c>
      <c r="Y5" s="39"/>
    </row>
    <row r="6" spans="1:26" ht="14.25" customHeight="1" thickBot="1">
      <c r="A6" s="189"/>
      <c r="B6" s="43"/>
      <c r="C6" s="39"/>
      <c r="D6" s="39"/>
      <c r="E6" s="39"/>
      <c r="F6" s="39"/>
      <c r="G6" s="39"/>
      <c r="H6" s="39"/>
      <c r="I6" s="185"/>
      <c r="J6" s="21"/>
      <c r="K6" s="105"/>
      <c r="L6" s="44">
        <v>1</v>
      </c>
      <c r="M6" s="21"/>
      <c r="N6" s="21"/>
      <c r="O6" s="23">
        <f>O11</f>
        <v>1</v>
      </c>
      <c r="P6" s="173"/>
      <c r="Q6" s="174"/>
      <c r="R6" s="174"/>
      <c r="S6" s="175"/>
      <c r="T6" s="98"/>
      <c r="U6" s="39"/>
      <c r="V6" s="39"/>
      <c r="W6" s="39"/>
      <c r="X6" s="189"/>
      <c r="Y6" s="39"/>
      <c r="Z6" s="12"/>
    </row>
    <row r="7" spans="1:25" ht="12.75" customHeight="1" thickBot="1">
      <c r="A7" s="186">
        <v>1</v>
      </c>
      <c r="B7" s="162" t="str">
        <f>VLOOKUP(A7,'пр.взв.'!B7:C70,2,FALSE)</f>
        <v>МАМЕДОВ Эльвин Махалович</v>
      </c>
      <c r="C7" s="162" t="str">
        <f>VLOOKUP(A7,'пр.взв.'!B7:G70,3,FALSE)</f>
        <v>04.01.91, МС</v>
      </c>
      <c r="D7" s="162" t="str">
        <f>VLOOKUP(A7,'пр.взв.'!B7:G70,4,FALSE)</f>
        <v>СЗФО</v>
      </c>
      <c r="E7" s="39"/>
      <c r="F7" s="39"/>
      <c r="G7" s="45"/>
      <c r="H7" s="39"/>
      <c r="I7" s="46"/>
      <c r="J7" s="21"/>
      <c r="K7" s="47">
        <v>9</v>
      </c>
      <c r="L7" s="105" t="s">
        <v>139</v>
      </c>
      <c r="M7" s="44">
        <v>1</v>
      </c>
      <c r="N7" s="104"/>
      <c r="O7" s="25"/>
      <c r="P7" s="25"/>
      <c r="Q7" s="48" t="s">
        <v>21</v>
      </c>
      <c r="R7" s="98"/>
      <c r="S7" s="98"/>
      <c r="T7" s="98"/>
      <c r="U7" s="162" t="str">
        <f>VLOOKUP(X7,'пр.взв.'!B7:G70,2,FALSE)</f>
        <v>ГАДЖИЕВ Ахмед Гаджиевич</v>
      </c>
      <c r="V7" s="162" t="str">
        <f>VLOOKUP(X7,'пр.взв.'!B7:G70,3,FALSE)</f>
        <v>21.05.90, МС</v>
      </c>
      <c r="W7" s="162" t="str">
        <f>VLOOKUP(X7,'пр.взв.'!B7:G70,4,FALSE)</f>
        <v>ПФО</v>
      </c>
      <c r="X7" s="165">
        <v>2</v>
      </c>
      <c r="Y7" s="39"/>
    </row>
    <row r="8" spans="1:25" ht="12.75" customHeight="1">
      <c r="A8" s="187"/>
      <c r="B8" s="163"/>
      <c r="C8" s="163"/>
      <c r="D8" s="163"/>
      <c r="E8" s="49">
        <v>17</v>
      </c>
      <c r="F8" s="50"/>
      <c r="G8" s="51"/>
      <c r="H8" s="52"/>
      <c r="I8" s="25"/>
      <c r="J8" s="21"/>
      <c r="K8" s="53"/>
      <c r="L8" s="54">
        <v>21</v>
      </c>
      <c r="M8" s="105" t="s">
        <v>139</v>
      </c>
      <c r="N8" s="24"/>
      <c r="O8" s="48"/>
      <c r="P8" s="48"/>
      <c r="Q8" s="39"/>
      <c r="R8" s="39"/>
      <c r="S8" s="39"/>
      <c r="T8" s="49">
        <v>18</v>
      </c>
      <c r="U8" s="163"/>
      <c r="V8" s="163"/>
      <c r="W8" s="163"/>
      <c r="X8" s="166"/>
      <c r="Y8" s="39"/>
    </row>
    <row r="9" spans="1:25" ht="12.75" customHeight="1" thickBot="1">
      <c r="A9" s="187">
        <v>17</v>
      </c>
      <c r="B9" s="164" t="str">
        <f>VLOOKUP(A9,'пр.взв.'!B9:C72,2,FALSE)</f>
        <v>ТУРОВСКИЙ Александр Николаевич</v>
      </c>
      <c r="C9" s="164" t="str">
        <f>VLOOKUP(A9,'пр.взв.'!B7:G70,3,FALSE)</f>
        <v>23.01.88, МСМК</v>
      </c>
      <c r="D9" s="164" t="str">
        <f>VLOOKUP(A9,'пр.взв.'!B7:G70,4,FALSE)</f>
        <v>Р.Крым</v>
      </c>
      <c r="E9" s="103" t="s">
        <v>139</v>
      </c>
      <c r="F9" s="55"/>
      <c r="G9" s="50"/>
      <c r="H9" s="53"/>
      <c r="I9" s="24"/>
      <c r="J9" s="21"/>
      <c r="K9" s="44">
        <v>23</v>
      </c>
      <c r="L9" s="53"/>
      <c r="M9" s="56"/>
      <c r="N9" s="44">
        <v>1</v>
      </c>
      <c r="O9" s="48"/>
      <c r="P9" s="48"/>
      <c r="Q9" s="48"/>
      <c r="R9" s="57"/>
      <c r="S9" s="58"/>
      <c r="T9" s="103" t="s">
        <v>142</v>
      </c>
      <c r="U9" s="164" t="str">
        <f>VLOOKUP(X9,'пр.взв.'!B7:G70,2,FALSE)</f>
        <v>МАГОМЕДОВ Магомед Исмаилович</v>
      </c>
      <c r="V9" s="164" t="str">
        <f>VLOOKUP(X9,'пр.взв.'!B7:G70,3,FALSE)</f>
        <v>06.11.90, МС</v>
      </c>
      <c r="W9" s="164" t="str">
        <f>VLOOKUP(X9,'пр.взв.'!B7:G70,4,FALSE)</f>
        <v>УрФО</v>
      </c>
      <c r="X9" s="166">
        <v>18</v>
      </c>
      <c r="Y9" s="39"/>
    </row>
    <row r="10" spans="1:25" ht="12.75" customHeight="1" thickBot="1">
      <c r="A10" s="188"/>
      <c r="B10" s="163"/>
      <c r="C10" s="163"/>
      <c r="D10" s="163"/>
      <c r="E10" s="50"/>
      <c r="F10" s="59"/>
      <c r="G10" s="49">
        <v>17</v>
      </c>
      <c r="H10" s="44"/>
      <c r="I10" s="25"/>
      <c r="J10" s="21"/>
      <c r="K10" s="105"/>
      <c r="L10" s="44">
        <v>15</v>
      </c>
      <c r="M10" s="22"/>
      <c r="N10" s="105" t="s">
        <v>139</v>
      </c>
      <c r="O10" s="21"/>
      <c r="P10" s="21"/>
      <c r="Q10" s="21"/>
      <c r="R10" s="49">
        <v>18</v>
      </c>
      <c r="S10" s="21"/>
      <c r="T10" s="50"/>
      <c r="U10" s="163"/>
      <c r="V10" s="163"/>
      <c r="W10" s="163"/>
      <c r="X10" s="169"/>
      <c r="Y10" s="39"/>
    </row>
    <row r="11" spans="1:25" ht="12.75" customHeight="1" thickBot="1">
      <c r="A11" s="186">
        <v>9</v>
      </c>
      <c r="B11" s="162" t="str">
        <f>VLOOKUP(A11,'пр.взв.'!B11:C74,2,FALSE)</f>
        <v>ДЖАВАТХАНОВ Магомед Магомедгаджиевич</v>
      </c>
      <c r="C11" s="162" t="str">
        <f>VLOOKUP(A11,'пр.взв.'!B7:G70,3,FALSE)</f>
        <v>09.08.88, КМС</v>
      </c>
      <c r="D11" s="162" t="str">
        <f>VLOOKUP(A11,'пр.взв.'!B7:G70,4,FALSE)</f>
        <v>СКФО</v>
      </c>
      <c r="E11" s="39"/>
      <c r="F11" s="50"/>
      <c r="G11" s="103" t="s">
        <v>139</v>
      </c>
      <c r="H11" s="60"/>
      <c r="I11" s="61"/>
      <c r="J11" s="21"/>
      <c r="K11" s="47">
        <v>15</v>
      </c>
      <c r="L11" s="105" t="s">
        <v>140</v>
      </c>
      <c r="M11" s="47">
        <v>15</v>
      </c>
      <c r="N11" s="22"/>
      <c r="O11" s="62">
        <v>1</v>
      </c>
      <c r="P11" s="21"/>
      <c r="Q11" s="63"/>
      <c r="R11" s="103" t="s">
        <v>139</v>
      </c>
      <c r="S11" s="21"/>
      <c r="T11" s="39"/>
      <c r="U11" s="162" t="str">
        <f>VLOOKUP(X11,'пр.взв.'!B7:G70,2,FALSE)</f>
        <v>ФОЗИЛОВ Алишер Шухратович</v>
      </c>
      <c r="V11" s="162" t="str">
        <f>VLOOKUP(X11,'пр.взв.'!B7:G70,3,FALSE)</f>
        <v>12.12.92, КМС</v>
      </c>
      <c r="W11" s="162" t="str">
        <f>VLOOKUP(X11,'пр.взв.'!B7:G70,4,FALSE)</f>
        <v>СФО</v>
      </c>
      <c r="X11" s="165">
        <v>10</v>
      </c>
      <c r="Y11" s="39"/>
    </row>
    <row r="12" spans="1:25" ht="12.75" customHeight="1">
      <c r="A12" s="187"/>
      <c r="B12" s="163"/>
      <c r="C12" s="163"/>
      <c r="D12" s="163"/>
      <c r="E12" s="49">
        <v>9</v>
      </c>
      <c r="F12" s="64"/>
      <c r="G12" s="50"/>
      <c r="H12" s="52"/>
      <c r="I12" s="65"/>
      <c r="J12" s="24"/>
      <c r="K12" s="53"/>
      <c r="L12" s="47">
        <v>11</v>
      </c>
      <c r="M12" s="106" t="s">
        <v>142</v>
      </c>
      <c r="N12" s="66"/>
      <c r="O12" s="106" t="s">
        <v>140</v>
      </c>
      <c r="P12" s="48"/>
      <c r="Q12" s="67"/>
      <c r="R12" s="68"/>
      <c r="S12" s="69"/>
      <c r="T12" s="49">
        <v>10</v>
      </c>
      <c r="U12" s="163"/>
      <c r="V12" s="163"/>
      <c r="W12" s="163"/>
      <c r="X12" s="166"/>
      <c r="Y12" s="39"/>
    </row>
    <row r="13" spans="1:25" ht="12.75" customHeight="1" thickBot="1">
      <c r="A13" s="187">
        <v>25</v>
      </c>
      <c r="B13" s="167" t="e">
        <f>VLOOKUP(A13,'пр.взв.'!B13:C76,2,FALSE)</f>
        <v>#N/A</v>
      </c>
      <c r="C13" s="167" t="e">
        <f>VLOOKUP(A13,'пр.взв.'!B7:G70,3,FALSE)</f>
        <v>#N/A</v>
      </c>
      <c r="D13" s="167" t="e">
        <f>VLOOKUP(A13,'пр.взв.'!B7:G70,4,FALSE)</f>
        <v>#N/A</v>
      </c>
      <c r="E13" s="103"/>
      <c r="F13" s="50"/>
      <c r="G13" s="50"/>
      <c r="H13" s="53"/>
      <c r="I13" s="65"/>
      <c r="J13" s="24"/>
      <c r="K13" s="44"/>
      <c r="L13" s="53"/>
      <c r="M13" s="44"/>
      <c r="N13" s="54">
        <v>22</v>
      </c>
      <c r="O13" s="21"/>
      <c r="P13" s="48"/>
      <c r="Q13" s="70"/>
      <c r="R13" s="39"/>
      <c r="S13" s="39"/>
      <c r="T13" s="103"/>
      <c r="U13" s="167" t="e">
        <f>VLOOKUP(X13,'пр.взв.'!B7:G70,2,FALSE)</f>
        <v>#N/A</v>
      </c>
      <c r="V13" s="167" t="e">
        <f>VLOOKUP(X13,'пр.взв.'!B7:G70,3,FALSE)</f>
        <v>#N/A</v>
      </c>
      <c r="W13" s="167" t="e">
        <f>VLOOKUP(X13,'пр.взв.'!B7:G70,4,FALSE)</f>
        <v>#N/A</v>
      </c>
      <c r="X13" s="166">
        <v>26</v>
      </c>
      <c r="Y13" s="39"/>
    </row>
    <row r="14" spans="1:25" ht="12.75" customHeight="1" thickBot="1">
      <c r="A14" s="188"/>
      <c r="B14" s="168"/>
      <c r="C14" s="168"/>
      <c r="D14" s="168"/>
      <c r="E14" s="50"/>
      <c r="F14" s="50"/>
      <c r="G14" s="59"/>
      <c r="H14" s="24"/>
      <c r="I14" s="49">
        <v>17</v>
      </c>
      <c r="J14" s="69"/>
      <c r="K14" s="44"/>
      <c r="L14" s="24"/>
      <c r="M14" s="24"/>
      <c r="N14" s="44"/>
      <c r="O14" s="69"/>
      <c r="P14" s="49">
        <v>22</v>
      </c>
      <c r="Q14" s="59"/>
      <c r="R14" s="39"/>
      <c r="S14" s="39"/>
      <c r="T14" s="50"/>
      <c r="U14" s="168"/>
      <c r="V14" s="168"/>
      <c r="W14" s="168"/>
      <c r="X14" s="169"/>
      <c r="Y14" s="39"/>
    </row>
    <row r="15" spans="1:25" ht="12.75" customHeight="1" thickBot="1">
      <c r="A15" s="186">
        <v>5</v>
      </c>
      <c r="B15" s="162" t="str">
        <f>VLOOKUP(A15,'пр.взв.'!B15:C78,2,FALSE)</f>
        <v>ГИЛЯЗОВ Руслан Мансурович</v>
      </c>
      <c r="C15" s="162" t="str">
        <f>VLOOKUP(A15,'пр.взв.'!B7:G70,3,FALSE)</f>
        <v>27.03.90, КМС</v>
      </c>
      <c r="D15" s="162" t="str">
        <f>VLOOKUP(A15,'пр.взв.'!B7:G70,4,FALSE)</f>
        <v>СФО</v>
      </c>
      <c r="E15" s="39"/>
      <c r="F15" s="39"/>
      <c r="G15" s="50"/>
      <c r="H15" s="25"/>
      <c r="I15" s="103" t="s">
        <v>139</v>
      </c>
      <c r="J15" s="22"/>
      <c r="K15" s="44"/>
      <c r="L15" s="21"/>
      <c r="M15" s="21"/>
      <c r="N15" s="21"/>
      <c r="O15" s="72"/>
      <c r="P15" s="103" t="s">
        <v>142</v>
      </c>
      <c r="Q15" s="71"/>
      <c r="R15" s="39"/>
      <c r="S15" s="39"/>
      <c r="T15" s="39"/>
      <c r="U15" s="162" t="str">
        <f>VLOOKUP(X15,'пр.взв.'!B7:G70,2,FALSE)</f>
        <v>ИГОШЕВ Игорь Сергеевич</v>
      </c>
      <c r="V15" s="162" t="str">
        <f>VLOOKUP(X15,'пр.взв.'!B7:G70,3,FALSE)</f>
        <v>23.11.89, КМС</v>
      </c>
      <c r="W15" s="162" t="str">
        <f>VLOOKUP(X15,'пр.взв.'!B7:G70,4,FALSE)</f>
        <v>СФО</v>
      </c>
      <c r="X15" s="165">
        <v>6</v>
      </c>
      <c r="Y15" s="39"/>
    </row>
    <row r="16" spans="1:25" ht="12.75" customHeight="1">
      <c r="A16" s="187"/>
      <c r="B16" s="163"/>
      <c r="C16" s="163"/>
      <c r="D16" s="163"/>
      <c r="E16" s="49">
        <v>21</v>
      </c>
      <c r="F16" s="50"/>
      <c r="G16" s="50"/>
      <c r="H16" s="56"/>
      <c r="J16" s="21"/>
      <c r="K16" s="72"/>
      <c r="L16" s="182" t="s">
        <v>35</v>
      </c>
      <c r="M16" s="182"/>
      <c r="N16" s="21"/>
      <c r="O16" s="71"/>
      <c r="Q16" s="72"/>
      <c r="R16" s="39"/>
      <c r="S16" s="39"/>
      <c r="T16" s="49">
        <v>22</v>
      </c>
      <c r="U16" s="163"/>
      <c r="V16" s="163"/>
      <c r="W16" s="163"/>
      <c r="X16" s="166"/>
      <c r="Y16" s="39"/>
    </row>
    <row r="17" spans="1:25" ht="12.75" customHeight="1" thickBot="1">
      <c r="A17" s="187">
        <v>21</v>
      </c>
      <c r="B17" s="164" t="str">
        <f>VLOOKUP(A17,'пр.взв.'!B17:C80,2,FALSE)</f>
        <v>БАДРИЕВ Тимур Сергеевич</v>
      </c>
      <c r="C17" s="164" t="str">
        <f>VLOOKUP(A17,'пр.взв.'!B7:G70,3,FALSE)</f>
        <v>18.02.88, МС</v>
      </c>
      <c r="D17" s="164" t="str">
        <f>VLOOKUP(A17,'пр.взв.'!B7:G70,4,FALSE)</f>
        <v>ПФО</v>
      </c>
      <c r="E17" s="103" t="s">
        <v>139</v>
      </c>
      <c r="F17" s="55"/>
      <c r="G17" s="50"/>
      <c r="H17" s="73"/>
      <c r="I17" s="21"/>
      <c r="J17" s="21"/>
      <c r="K17" s="30">
        <v>7</v>
      </c>
      <c r="L17" s="21"/>
      <c r="M17" s="21"/>
      <c r="N17" s="22"/>
      <c r="O17" s="21"/>
      <c r="P17" s="21"/>
      <c r="Q17" s="72"/>
      <c r="R17" s="57"/>
      <c r="S17" s="58"/>
      <c r="T17" s="103" t="s">
        <v>142</v>
      </c>
      <c r="U17" s="164" t="str">
        <f>VLOOKUP(X17,'пр.взв.'!B7:G70,2,FALSE)</f>
        <v>ТИТОВ Александр Сергеевич</v>
      </c>
      <c r="V17" s="164" t="str">
        <f>VLOOKUP(X17,'пр.взв.'!B7:G70,3,FALSE)</f>
        <v>14.07.92, КМС</v>
      </c>
      <c r="W17" s="164" t="str">
        <f>VLOOKUP(X17,'пр.взв.'!B7:G70,4,FALSE)</f>
        <v>ПФО</v>
      </c>
      <c r="X17" s="166">
        <v>22</v>
      </c>
      <c r="Y17" s="39"/>
    </row>
    <row r="18" spans="1:25" ht="12.75" customHeight="1" thickBot="1">
      <c r="A18" s="188"/>
      <c r="B18" s="163"/>
      <c r="C18" s="163"/>
      <c r="D18" s="163"/>
      <c r="E18" s="50"/>
      <c r="F18" s="59"/>
      <c r="G18" s="49">
        <v>21</v>
      </c>
      <c r="H18" s="47"/>
      <c r="I18" s="21"/>
      <c r="J18" s="21"/>
      <c r="K18" s="191" t="str">
        <f>VLOOKUP(K17,'пр.взв.'!B7:D70,2,FALSE)</f>
        <v>ИВАНОВ Алексей Романович</v>
      </c>
      <c r="L18" s="192"/>
      <c r="M18" s="192"/>
      <c r="N18" s="193"/>
      <c r="O18" s="48"/>
      <c r="P18" s="21"/>
      <c r="Q18" s="74"/>
      <c r="R18" s="49">
        <v>22</v>
      </c>
      <c r="S18" s="21"/>
      <c r="T18" s="50"/>
      <c r="U18" s="163"/>
      <c r="V18" s="163"/>
      <c r="W18" s="163"/>
      <c r="X18" s="169"/>
      <c r="Y18" s="39"/>
    </row>
    <row r="19" spans="1:25" ht="12.75" customHeight="1" thickBot="1">
      <c r="A19" s="186">
        <v>13</v>
      </c>
      <c r="B19" s="162" t="str">
        <f>VLOOKUP(A19,'пр.взв.'!B19:C82,2,FALSE)</f>
        <v>МАГОМЕДАЛИЕВ Раймонд Абдурахманович</v>
      </c>
      <c r="C19" s="162" t="str">
        <f>VLOOKUP(A19,'пр.взв.'!B7:G70,3,FALSE)</f>
        <v>10.06.90, МС</v>
      </c>
      <c r="D19" s="162" t="str">
        <f>VLOOKUP(A19,'пр.взв.'!B7:G70,4,FALSE)</f>
        <v>МОС</v>
      </c>
      <c r="E19" s="39"/>
      <c r="F19" s="50"/>
      <c r="G19" s="103" t="s">
        <v>141</v>
      </c>
      <c r="H19" s="53"/>
      <c r="I19" s="21"/>
      <c r="J19" s="21"/>
      <c r="K19" s="194"/>
      <c r="L19" s="195"/>
      <c r="M19" s="195"/>
      <c r="N19" s="196"/>
      <c r="O19" s="48"/>
      <c r="P19" s="21"/>
      <c r="Q19" s="21"/>
      <c r="R19" s="103" t="s">
        <v>139</v>
      </c>
      <c r="S19" s="21"/>
      <c r="T19" s="39"/>
      <c r="U19" s="162" t="str">
        <f>VLOOKUP(X19,'пр.взв.'!B7:G70,2,FALSE)</f>
        <v>БАШИРОВ Шамиль Раджабович</v>
      </c>
      <c r="V19" s="162" t="str">
        <f>VLOOKUP(X19,'пр.взв.'!B7:G70,3,FALSE)</f>
        <v>08.11.91, КМС</v>
      </c>
      <c r="W19" s="162" t="str">
        <f>VLOOKUP(X19,'пр.взв.'!B7:G70,4,FALSE)</f>
        <v>СКФО</v>
      </c>
      <c r="X19" s="165">
        <v>14</v>
      </c>
      <c r="Y19" s="39"/>
    </row>
    <row r="20" spans="1:25" ht="12.75" customHeight="1">
      <c r="A20" s="187"/>
      <c r="B20" s="163"/>
      <c r="C20" s="163"/>
      <c r="D20" s="163"/>
      <c r="E20" s="49">
        <v>13</v>
      </c>
      <c r="F20" s="64"/>
      <c r="G20" s="50"/>
      <c r="H20" s="52"/>
      <c r="I20" s="21"/>
      <c r="J20" s="21"/>
      <c r="K20" s="79"/>
      <c r="L20" s="183" t="s">
        <v>140</v>
      </c>
      <c r="M20" s="183"/>
      <c r="N20" s="48"/>
      <c r="O20" s="67"/>
      <c r="P20" s="21"/>
      <c r="Q20" s="39"/>
      <c r="R20" s="68"/>
      <c r="S20" s="69"/>
      <c r="T20" s="49">
        <v>14</v>
      </c>
      <c r="U20" s="163"/>
      <c r="V20" s="163"/>
      <c r="W20" s="163"/>
      <c r="X20" s="166"/>
      <c r="Y20" s="39"/>
    </row>
    <row r="21" spans="1:25" ht="12.75" customHeight="1" thickBot="1">
      <c r="A21" s="187">
        <v>29</v>
      </c>
      <c r="B21" s="167" t="e">
        <f>VLOOKUP(A21,'пр.взв.'!B21:C84,2,FALSE)</f>
        <v>#N/A</v>
      </c>
      <c r="C21" s="167" t="e">
        <f>VLOOKUP(A21,'пр.взв.'!B7:G70,3,FALSE)</f>
        <v>#N/A</v>
      </c>
      <c r="D21" s="167" t="e">
        <f>VLOOKUP(A21,'пр.взв.'!B7:G70,4,FALSE)</f>
        <v>#N/A</v>
      </c>
      <c r="E21" s="103"/>
      <c r="F21" s="50"/>
      <c r="G21" s="50"/>
      <c r="H21" s="53"/>
      <c r="I21" s="21"/>
      <c r="J21" s="21"/>
      <c r="K21" s="79"/>
      <c r="L21" s="76"/>
      <c r="M21" s="48"/>
      <c r="N21" s="48"/>
      <c r="O21" s="67"/>
      <c r="P21" s="21"/>
      <c r="Q21" s="39"/>
      <c r="R21" s="39"/>
      <c r="S21" s="39"/>
      <c r="T21" s="103"/>
      <c r="U21" s="167" t="e">
        <f>VLOOKUP(X21,'пр.взв.'!B7:G70,2,FALSE)</f>
        <v>#N/A</v>
      </c>
      <c r="V21" s="167" t="e">
        <f>VLOOKUP(X21,'пр.взв.'!B7:G70,3,FALSE)</f>
        <v>#N/A</v>
      </c>
      <c r="W21" s="167" t="e">
        <f>VLOOKUP(X21,'пр.взв.'!B7:G70,4,FALSE)</f>
        <v>#N/A</v>
      </c>
      <c r="X21" s="166">
        <v>30</v>
      </c>
      <c r="Y21" s="39"/>
    </row>
    <row r="22" spans="1:25" ht="12.75" customHeight="1" thickBot="1">
      <c r="A22" s="188"/>
      <c r="B22" s="168"/>
      <c r="C22" s="168"/>
      <c r="D22" s="168"/>
      <c r="E22" s="50"/>
      <c r="F22" s="50"/>
      <c r="G22" s="50"/>
      <c r="H22" s="52"/>
      <c r="I22" s="21"/>
      <c r="J22" s="21"/>
      <c r="K22" s="49">
        <v>7</v>
      </c>
      <c r="L22" s="76"/>
      <c r="M22" s="48"/>
      <c r="N22" s="49">
        <v>12</v>
      </c>
      <c r="O22" s="67"/>
      <c r="P22" s="21"/>
      <c r="Q22" s="39"/>
      <c r="R22" s="39"/>
      <c r="S22" s="39"/>
      <c r="T22" s="50"/>
      <c r="U22" s="168"/>
      <c r="V22" s="168"/>
      <c r="W22" s="168"/>
      <c r="X22" s="169"/>
      <c r="Y22" s="39"/>
    </row>
    <row r="23" spans="1:25" ht="12.75" customHeight="1" thickBot="1">
      <c r="A23" s="186">
        <v>3</v>
      </c>
      <c r="B23" s="162" t="str">
        <f>VLOOKUP(A23,'пр.взв.'!B7:C70,2,FALSE)</f>
        <v>БИЙБУЛАТОВ Умар Батырбекович</v>
      </c>
      <c r="C23" s="162" t="str">
        <f>VLOOKUP(A23,'пр.взв.'!B7:G70,3,FALSE)</f>
        <v>05.07.89, МС</v>
      </c>
      <c r="D23" s="162" t="str">
        <f>VLOOKUP(A23,'пр.взв.'!B7:G70,4,FALSE)</f>
        <v>СКФО</v>
      </c>
      <c r="E23" s="39"/>
      <c r="F23" s="39"/>
      <c r="G23" s="45"/>
      <c r="H23" s="39"/>
      <c r="I23" s="46"/>
      <c r="J23" s="75"/>
      <c r="K23" s="103" t="s">
        <v>139</v>
      </c>
      <c r="L23" s="76"/>
      <c r="M23" s="48"/>
      <c r="N23" s="103" t="s">
        <v>139</v>
      </c>
      <c r="O23" s="67"/>
      <c r="P23" s="21"/>
      <c r="Q23" s="39"/>
      <c r="R23" s="39"/>
      <c r="S23" s="39"/>
      <c r="T23" s="39"/>
      <c r="U23" s="162" t="str">
        <f>VLOOKUP(X23,'пр.взв.'!B7:G70,2,FALSE)</f>
        <v>ПОТАШНИК Николай Владимирович</v>
      </c>
      <c r="V23" s="162" t="str">
        <f>VLOOKUP(X23,'пр.взв.'!B7:G70,3,FALSE)</f>
        <v>20.05.91, МС</v>
      </c>
      <c r="W23" s="162" t="str">
        <f>VLOOKUP(X23,'пр.взв.'!B7:G70,4,FALSE)</f>
        <v>ПФО</v>
      </c>
      <c r="X23" s="165">
        <v>4</v>
      </c>
      <c r="Y23" s="39"/>
    </row>
    <row r="24" spans="1:25" ht="12.75" customHeight="1">
      <c r="A24" s="187"/>
      <c r="B24" s="163"/>
      <c r="C24" s="163"/>
      <c r="D24" s="163"/>
      <c r="E24" s="49">
        <v>19</v>
      </c>
      <c r="F24" s="50"/>
      <c r="G24" s="51"/>
      <c r="H24" s="52"/>
      <c r="I24" s="25"/>
      <c r="J24" s="44"/>
      <c r="K24" s="77"/>
      <c r="L24" s="182" t="s">
        <v>26</v>
      </c>
      <c r="M24" s="182"/>
      <c r="N24" s="48"/>
      <c r="O24" s="67"/>
      <c r="P24" s="21"/>
      <c r="Q24" s="39"/>
      <c r="R24" s="39"/>
      <c r="S24" s="39"/>
      <c r="T24" s="49">
        <v>4</v>
      </c>
      <c r="U24" s="163"/>
      <c r="V24" s="163"/>
      <c r="W24" s="163"/>
      <c r="X24" s="166"/>
      <c r="Y24" s="39"/>
    </row>
    <row r="25" spans="1:25" ht="12.75" customHeight="1" thickBot="1">
      <c r="A25" s="187">
        <v>19</v>
      </c>
      <c r="B25" s="164" t="str">
        <f>VLOOKUP(A25,'пр.взв.'!B25:C88,2,FALSE)</f>
        <v>ЭРДЫНЕЕВ Баяхсалан Базарович</v>
      </c>
      <c r="C25" s="164" t="str">
        <f>VLOOKUP(A25,'пр.взв.'!B7:G70,3,FALSE)</f>
        <v>28.07.83, МС</v>
      </c>
      <c r="D25" s="164" t="str">
        <f>VLOOKUP(A25,'пр.взв.'!B7:G70,4,FALSE)</f>
        <v>СФО</v>
      </c>
      <c r="E25" s="103" t="s">
        <v>139</v>
      </c>
      <c r="F25" s="55"/>
      <c r="G25" s="50"/>
      <c r="H25" s="53"/>
      <c r="I25" s="24"/>
      <c r="J25" s="25"/>
      <c r="K25" s="109">
        <v>12</v>
      </c>
      <c r="L25" s="76"/>
      <c r="M25" s="76"/>
      <c r="N25" s="110"/>
      <c r="O25" s="67"/>
      <c r="P25" s="21"/>
      <c r="Q25" s="39"/>
      <c r="R25" s="57"/>
      <c r="S25" s="58"/>
      <c r="T25" s="103" t="s">
        <v>139</v>
      </c>
      <c r="U25" s="164" t="str">
        <f>VLOOKUP(X25,'пр.взв.'!B7:G70,2,FALSE)</f>
        <v>САЛТАНОВ Александр Викторович</v>
      </c>
      <c r="V25" s="164" t="str">
        <f>VLOOKUP(X25,'пр.взв.'!B7:G70,3,FALSE)</f>
        <v>24.11.86, МС</v>
      </c>
      <c r="W25" s="164" t="str">
        <f>VLOOKUP(X25,'пр.взв.'!B7:G70,4,FALSE)</f>
        <v>СФО</v>
      </c>
      <c r="X25" s="166">
        <v>20</v>
      </c>
      <c r="Y25" s="39"/>
    </row>
    <row r="26" spans="1:25" ht="12.75" customHeight="1" thickBot="1">
      <c r="A26" s="188"/>
      <c r="B26" s="163"/>
      <c r="C26" s="163"/>
      <c r="D26" s="163"/>
      <c r="E26" s="50"/>
      <c r="F26" s="59"/>
      <c r="G26" s="49">
        <v>11</v>
      </c>
      <c r="H26" s="44"/>
      <c r="I26" s="25"/>
      <c r="J26" s="78"/>
      <c r="K26" s="176" t="str">
        <f>VLOOKUP(K25,'пр.взв.'!B7:D78,2,FALSE)</f>
        <v>КЕРИМОВ Мурад Курбанович</v>
      </c>
      <c r="L26" s="177"/>
      <c r="M26" s="177"/>
      <c r="N26" s="178"/>
      <c r="O26" s="48"/>
      <c r="P26" s="21"/>
      <c r="Q26" s="39"/>
      <c r="R26" s="49">
        <v>12</v>
      </c>
      <c r="S26" s="21"/>
      <c r="T26" s="50"/>
      <c r="U26" s="163"/>
      <c r="V26" s="163"/>
      <c r="W26" s="163"/>
      <c r="X26" s="169"/>
      <c r="Y26" s="39"/>
    </row>
    <row r="27" spans="1:25" ht="12.75" customHeight="1" thickBot="1">
      <c r="A27" s="186">
        <v>11</v>
      </c>
      <c r="B27" s="162" t="str">
        <f>VLOOKUP(A27,'пр.взв.'!B27:C90,2,FALSE)</f>
        <v>ЛОЖКИН Иван Сергеевич</v>
      </c>
      <c r="C27" s="162" t="str">
        <f>VLOOKUP(A27,'пр.взв.'!B7:G70,3,FALSE)</f>
        <v>04.09.94, МС</v>
      </c>
      <c r="D27" s="162" t="str">
        <f>VLOOKUP(A27,'пр.взв.'!B7:G70,4,FALSE)</f>
        <v>ПФО</v>
      </c>
      <c r="E27" s="39"/>
      <c r="F27" s="50"/>
      <c r="G27" s="103" t="s">
        <v>139</v>
      </c>
      <c r="H27" s="60"/>
      <c r="I27" s="61"/>
      <c r="J27" s="78"/>
      <c r="K27" s="179"/>
      <c r="L27" s="180"/>
      <c r="M27" s="180"/>
      <c r="N27" s="181"/>
      <c r="O27" s="48"/>
      <c r="P27" s="22"/>
      <c r="Q27" s="58"/>
      <c r="R27" s="103" t="s">
        <v>139</v>
      </c>
      <c r="S27" s="21"/>
      <c r="T27" s="39"/>
      <c r="U27" s="162" t="str">
        <f>VLOOKUP(X27,'пр.взв.'!B7:G70,2,FALSE)</f>
        <v>КЕРИМОВ Мурад Курбанович</v>
      </c>
      <c r="V27" s="162" t="str">
        <f>VLOOKUP(X27,'пр.взв.'!B7:G70,3,FALSE)</f>
        <v>02.08.87, МСМК</v>
      </c>
      <c r="W27" s="162" t="str">
        <f>VLOOKUP(X27,'пр.взв.'!B7:G70,4,FALSE)</f>
        <v>МОС</v>
      </c>
      <c r="X27" s="165">
        <v>12</v>
      </c>
      <c r="Y27" s="39"/>
    </row>
    <row r="28" spans="1:25" ht="12.75" customHeight="1">
      <c r="A28" s="187"/>
      <c r="B28" s="163"/>
      <c r="C28" s="163"/>
      <c r="D28" s="163"/>
      <c r="E28" s="49">
        <v>11</v>
      </c>
      <c r="F28" s="64"/>
      <c r="G28" s="50"/>
      <c r="H28" s="52"/>
      <c r="I28" s="65"/>
      <c r="J28" s="44"/>
      <c r="K28" s="79"/>
      <c r="L28" s="76"/>
      <c r="M28" s="48"/>
      <c r="N28" s="48"/>
      <c r="O28" s="67"/>
      <c r="P28" s="22"/>
      <c r="Q28" s="21"/>
      <c r="R28" s="68"/>
      <c r="S28" s="69"/>
      <c r="T28" s="49">
        <v>12</v>
      </c>
      <c r="U28" s="163"/>
      <c r="V28" s="163"/>
      <c r="W28" s="163"/>
      <c r="X28" s="166"/>
      <c r="Y28" s="39"/>
    </row>
    <row r="29" spans="1:25" ht="12.75" customHeight="1" thickBot="1">
      <c r="A29" s="187">
        <v>27</v>
      </c>
      <c r="B29" s="167" t="e">
        <f>VLOOKUP(A29,'пр.взв.'!B29:C92,2,FALSE)</f>
        <v>#N/A</v>
      </c>
      <c r="C29" s="167" t="e">
        <f>VLOOKUP(A29,'пр.взв.'!B7:G70,3,FALSE)</f>
        <v>#N/A</v>
      </c>
      <c r="D29" s="167" t="e">
        <f>VLOOKUP(A29,'пр.взв.'!B7:G70,4,FALSE)</f>
        <v>#N/A</v>
      </c>
      <c r="E29" s="103"/>
      <c r="F29" s="50"/>
      <c r="G29" s="50"/>
      <c r="H29" s="53"/>
      <c r="I29" s="65"/>
      <c r="J29" s="25"/>
      <c r="K29" s="79"/>
      <c r="L29" s="76"/>
      <c r="M29" s="48"/>
      <c r="N29" s="48"/>
      <c r="O29" s="67"/>
      <c r="P29" s="22"/>
      <c r="Q29" s="21"/>
      <c r="R29" s="39"/>
      <c r="S29" s="39"/>
      <c r="T29" s="103"/>
      <c r="U29" s="167" t="e">
        <f>VLOOKUP(X29,'пр.взв.'!B7:G70,2,FALSE)</f>
        <v>#N/A</v>
      </c>
      <c r="V29" s="167" t="e">
        <f>VLOOKUP(X29,'пр.взв.'!B7:G70,3,FALSE)</f>
        <v>#N/A</v>
      </c>
      <c r="W29" s="167" t="e">
        <f>VLOOKUP(X29,'пр.взв.'!B7:G70,4,FALSE)</f>
        <v>#N/A</v>
      </c>
      <c r="X29" s="166">
        <v>28</v>
      </c>
      <c r="Y29" s="39"/>
    </row>
    <row r="30" spans="1:25" ht="12.75" customHeight="1" thickBot="1">
      <c r="A30" s="188"/>
      <c r="B30" s="168"/>
      <c r="C30" s="168"/>
      <c r="D30" s="168"/>
      <c r="E30" s="50"/>
      <c r="F30" s="50"/>
      <c r="G30" s="59"/>
      <c r="H30" s="24"/>
      <c r="I30" s="49">
        <v>7</v>
      </c>
      <c r="J30" s="80"/>
      <c r="K30" s="72"/>
      <c r="L30" s="21"/>
      <c r="M30" s="48"/>
      <c r="N30" s="48"/>
      <c r="O30" s="81"/>
      <c r="P30" s="49">
        <v>12</v>
      </c>
      <c r="Q30" s="21"/>
      <c r="R30" s="39"/>
      <c r="S30" s="39"/>
      <c r="T30" s="50"/>
      <c r="U30" s="168"/>
      <c r="V30" s="168"/>
      <c r="W30" s="168"/>
      <c r="X30" s="169"/>
      <c r="Y30" s="39"/>
    </row>
    <row r="31" spans="1:25" ht="12.75" customHeight="1" thickBot="1">
      <c r="A31" s="186">
        <v>7</v>
      </c>
      <c r="B31" s="162" t="str">
        <f>VLOOKUP(A31,'пр.взв.'!B7:C70,2,FALSE)</f>
        <v>ИВАНОВ Алексей Романович</v>
      </c>
      <c r="C31" s="162" t="str">
        <f>VLOOKUP(A31,'пр.взв.'!B7:G70,3,FALSE)</f>
        <v>24.06.87, МС</v>
      </c>
      <c r="D31" s="162" t="str">
        <f>VLOOKUP(A31,'пр.взв.'!B7:G70,4,FALSE)</f>
        <v>МОС</v>
      </c>
      <c r="E31" s="39"/>
      <c r="F31" s="39"/>
      <c r="G31" s="50"/>
      <c r="H31" s="25"/>
      <c r="I31" s="103" t="s">
        <v>140</v>
      </c>
      <c r="J31" s="24"/>
      <c r="K31" s="21"/>
      <c r="L31" s="21"/>
      <c r="M31" s="48"/>
      <c r="N31" s="48"/>
      <c r="O31" s="48"/>
      <c r="P31" s="103" t="s">
        <v>139</v>
      </c>
      <c r="Q31" s="21"/>
      <c r="R31" s="39"/>
      <c r="S31" s="39"/>
      <c r="T31" s="39"/>
      <c r="U31" s="162" t="str">
        <f>VLOOKUP(X31,'пр.взв.'!B7:G70,2,FALSE)</f>
        <v>БАНТЕЕВ Владислав Дмитриевич</v>
      </c>
      <c r="V31" s="162" t="str">
        <f>VLOOKUP(X31,'пр.взв.'!B7:G70,3,FALSE)</f>
        <v>28.08.91, МС</v>
      </c>
      <c r="W31" s="162" t="str">
        <f>VLOOKUP(X31,'пр.взв.'!B7:G70,4,FALSE)</f>
        <v>С-П</v>
      </c>
      <c r="X31" s="165">
        <v>8</v>
      </c>
      <c r="Y31" s="39"/>
    </row>
    <row r="32" spans="1:25" ht="12.75" customHeight="1">
      <c r="A32" s="187"/>
      <c r="B32" s="163"/>
      <c r="C32" s="163"/>
      <c r="D32" s="163"/>
      <c r="E32" s="49">
        <v>7</v>
      </c>
      <c r="F32" s="50"/>
      <c r="G32" s="50"/>
      <c r="H32" s="56"/>
      <c r="J32" s="185" t="s">
        <v>3</v>
      </c>
      <c r="K32" s="39"/>
      <c r="L32" s="39"/>
      <c r="M32" s="39"/>
      <c r="N32" s="39"/>
      <c r="O32" s="39"/>
      <c r="P32" s="21"/>
      <c r="Q32" s="72"/>
      <c r="R32" s="39"/>
      <c r="S32" s="39"/>
      <c r="T32" s="49">
        <v>8</v>
      </c>
      <c r="U32" s="163"/>
      <c r="V32" s="163"/>
      <c r="W32" s="163"/>
      <c r="X32" s="166"/>
      <c r="Y32" s="39"/>
    </row>
    <row r="33" spans="1:25" ht="12.75" customHeight="1" thickBot="1">
      <c r="A33" s="187">
        <v>23</v>
      </c>
      <c r="B33" s="164" t="str">
        <f>VLOOKUP(A33,'пр.взв.'!B33:C96,2,FALSE)</f>
        <v>ВЛАСЕНКО Станислав Владимирович</v>
      </c>
      <c r="C33" s="164" t="str">
        <f>VLOOKUP(A33,'пр.взв.'!B7:G70,3,FALSE)</f>
        <v>21.02.93, 1р</v>
      </c>
      <c r="D33" s="164" t="str">
        <f>VLOOKUP(A33,'пр.взв.'!B7:G70,4,FALSE)</f>
        <v>СФО</v>
      </c>
      <c r="E33" s="103" t="s">
        <v>139</v>
      </c>
      <c r="F33" s="55"/>
      <c r="G33" s="50"/>
      <c r="H33" s="73"/>
      <c r="I33" s="21"/>
      <c r="J33" s="185"/>
      <c r="K33" s="82">
        <v>6</v>
      </c>
      <c r="L33" s="83"/>
      <c r="M33" s="83"/>
      <c r="N33" s="83"/>
      <c r="O33" s="83"/>
      <c r="P33" s="39"/>
      <c r="Q33" s="72"/>
      <c r="R33" s="57"/>
      <c r="S33" s="58"/>
      <c r="T33" s="103"/>
      <c r="U33" s="167" t="e">
        <f>VLOOKUP(X33,'пр.взв.'!B7:G70,2,FALSE)</f>
        <v>#N/A</v>
      </c>
      <c r="V33" s="167" t="e">
        <f>VLOOKUP(X33,'пр.взв.'!B7:G70,3,FALSE)</f>
        <v>#N/A</v>
      </c>
      <c r="W33" s="167" t="e">
        <f>VLOOKUP(X33,'пр.взв.'!B7:G70,4,FALSE)</f>
        <v>#N/A</v>
      </c>
      <c r="X33" s="166">
        <v>24</v>
      </c>
      <c r="Y33" s="39"/>
    </row>
    <row r="34" spans="1:25" ht="12.75" customHeight="1" thickBot="1">
      <c r="A34" s="188"/>
      <c r="B34" s="163"/>
      <c r="C34" s="163"/>
      <c r="D34" s="163"/>
      <c r="E34" s="50"/>
      <c r="F34" s="59"/>
      <c r="G34" s="49">
        <v>7</v>
      </c>
      <c r="H34" s="47"/>
      <c r="I34" s="21"/>
      <c r="J34" s="21"/>
      <c r="K34" s="105"/>
      <c r="L34" s="44">
        <v>14</v>
      </c>
      <c r="M34" s="21"/>
      <c r="N34" s="21"/>
      <c r="O34" s="23"/>
      <c r="P34" s="39"/>
      <c r="Q34" s="81"/>
      <c r="R34" s="49">
        <v>16</v>
      </c>
      <c r="S34" s="21"/>
      <c r="T34" s="50"/>
      <c r="U34" s="168"/>
      <c r="V34" s="168"/>
      <c r="W34" s="168"/>
      <c r="X34" s="169"/>
      <c r="Y34" s="39"/>
    </row>
    <row r="35" spans="1:25" ht="12.75" customHeight="1" thickBot="1">
      <c r="A35" s="186">
        <v>15</v>
      </c>
      <c r="B35" s="162" t="str">
        <f>VLOOKUP(A35,'пр.взв.'!B35:C98,2,FALSE)</f>
        <v>СЕРЯКОВ Алексей Сергеевич</v>
      </c>
      <c r="C35" s="162" t="str">
        <f>VLOOKUP(A35,'пр.взв.'!B7:G70,3,FALSE)</f>
        <v>19.05.88, КМС</v>
      </c>
      <c r="D35" s="162" t="str">
        <f>VLOOKUP(A35,'пр.взв.'!B7:G70,4,FALSE)</f>
        <v>УрФО</v>
      </c>
      <c r="E35" s="39"/>
      <c r="F35" s="50"/>
      <c r="G35" s="103" t="s">
        <v>140</v>
      </c>
      <c r="H35" s="53"/>
      <c r="I35" s="21"/>
      <c r="J35" s="21"/>
      <c r="K35" s="47">
        <v>14</v>
      </c>
      <c r="L35" s="105" t="s">
        <v>139</v>
      </c>
      <c r="M35" s="44">
        <v>18</v>
      </c>
      <c r="N35" s="24"/>
      <c r="O35" s="25"/>
      <c r="P35" s="39"/>
      <c r="Q35" s="48"/>
      <c r="R35" s="103" t="s">
        <v>139</v>
      </c>
      <c r="S35" s="21"/>
      <c r="T35" s="39"/>
      <c r="U35" s="162" t="str">
        <f>VLOOKUP(X35,'пр.взв.'!B7:G70,2,FALSE)</f>
        <v>МАГОМЕДОВ Заур Микаилович</v>
      </c>
      <c r="V35" s="162" t="str">
        <f>VLOOKUP(X35,'пр.взв.'!B7:G70,3,FALSE)</f>
        <v>03.05.94, КМС</v>
      </c>
      <c r="W35" s="162" t="str">
        <f>VLOOKUP(X35,'пр.взв.'!B7:G70,4,FALSE)</f>
        <v>ЦФО</v>
      </c>
      <c r="X35" s="165">
        <v>16</v>
      </c>
      <c r="Y35" s="39"/>
    </row>
    <row r="36" spans="1:25" ht="12.75" customHeight="1">
      <c r="A36" s="187"/>
      <c r="B36" s="163"/>
      <c r="C36" s="163"/>
      <c r="D36" s="163"/>
      <c r="E36" s="49">
        <v>15</v>
      </c>
      <c r="F36" s="64"/>
      <c r="G36" s="50"/>
      <c r="H36" s="52"/>
      <c r="I36" s="21"/>
      <c r="J36" s="21"/>
      <c r="K36" s="53"/>
      <c r="L36" s="54">
        <v>18</v>
      </c>
      <c r="M36" s="105" t="s">
        <v>140</v>
      </c>
      <c r="N36" s="24"/>
      <c r="O36" s="48"/>
      <c r="P36" s="39"/>
      <c r="Q36" s="48"/>
      <c r="R36" s="68"/>
      <c r="S36" s="69"/>
      <c r="T36" s="49">
        <v>16</v>
      </c>
      <c r="U36" s="163"/>
      <c r="V36" s="163"/>
      <c r="W36" s="163"/>
      <c r="X36" s="166"/>
      <c r="Y36" s="39"/>
    </row>
    <row r="37" spans="1:25" ht="12.75" customHeight="1" thickBot="1">
      <c r="A37" s="187">
        <v>31</v>
      </c>
      <c r="B37" s="167" t="e">
        <f>VLOOKUP(A37,'пр.взв.'!B37:C100,2,FALSE)</f>
        <v>#N/A</v>
      </c>
      <c r="C37" s="167" t="e">
        <f>VLOOKUP(A37,'пр.взв.'!B7:G70,3,FALSE)</f>
        <v>#N/A</v>
      </c>
      <c r="D37" s="167" t="e">
        <f>VLOOKUP(A37,'пр.взв.'!B7:G70,4,FALSE)</f>
        <v>#N/A</v>
      </c>
      <c r="E37" s="103"/>
      <c r="F37" s="50"/>
      <c r="G37" s="50"/>
      <c r="H37" s="53"/>
      <c r="I37" s="21"/>
      <c r="J37" s="21"/>
      <c r="K37" s="44"/>
      <c r="L37" s="53"/>
      <c r="M37" s="56"/>
      <c r="N37" s="44">
        <v>4</v>
      </c>
      <c r="O37" s="48"/>
      <c r="P37" s="39"/>
      <c r="Q37" s="39"/>
      <c r="R37" s="39"/>
      <c r="S37" s="39"/>
      <c r="T37" s="103"/>
      <c r="U37" s="167" t="e">
        <f>VLOOKUP(X37,'пр.взв.'!B7:G70,2,FALSE)</f>
        <v>#N/A</v>
      </c>
      <c r="V37" s="167" t="e">
        <f>VLOOKUP(X37,'пр.взв.'!B7:G70,3,FALSE)</f>
        <v>#N/A</v>
      </c>
      <c r="W37" s="167" t="e">
        <f>VLOOKUP(X37,'пр.взв.'!B7:G70,4,FALSE)</f>
        <v>#N/A</v>
      </c>
      <c r="X37" s="166">
        <v>32</v>
      </c>
      <c r="Y37" s="39"/>
    </row>
    <row r="38" spans="1:25" ht="12.75" customHeight="1" thickBot="1">
      <c r="A38" s="188"/>
      <c r="B38" s="184"/>
      <c r="C38" s="184"/>
      <c r="D38" s="184"/>
      <c r="E38" s="50"/>
      <c r="F38" s="50"/>
      <c r="G38" s="50"/>
      <c r="H38" s="52"/>
      <c r="I38" s="21"/>
      <c r="J38" s="21"/>
      <c r="K38" s="105"/>
      <c r="L38" s="44">
        <v>4</v>
      </c>
      <c r="M38" s="22"/>
      <c r="N38" s="105" t="s">
        <v>139</v>
      </c>
      <c r="O38" s="21"/>
      <c r="P38" s="39"/>
      <c r="Q38" s="59"/>
      <c r="R38" s="39"/>
      <c r="S38" s="39"/>
      <c r="T38" s="50"/>
      <c r="U38" s="184"/>
      <c r="V38" s="184"/>
      <c r="W38" s="184"/>
      <c r="X38" s="169"/>
      <c r="Y38" s="39"/>
    </row>
    <row r="39" spans="1:25" ht="12.75" customHeight="1" thickBot="1">
      <c r="A39" s="84"/>
      <c r="B39" s="84"/>
      <c r="C39" s="84"/>
      <c r="D39" s="39"/>
      <c r="E39" s="50"/>
      <c r="F39" s="50"/>
      <c r="G39" s="50"/>
      <c r="H39" s="21"/>
      <c r="I39" s="24"/>
      <c r="J39" s="25"/>
      <c r="K39" s="47"/>
      <c r="L39" s="105"/>
      <c r="M39" s="47">
        <v>4</v>
      </c>
      <c r="N39" s="22"/>
      <c r="O39" s="62">
        <v>4</v>
      </c>
      <c r="P39" s="85">
        <f>O39</f>
        <v>4</v>
      </c>
      <c r="Q39" s="50"/>
      <c r="R39" s="21"/>
      <c r="S39" s="39"/>
      <c r="T39" s="39"/>
      <c r="U39" s="39"/>
      <c r="V39" s="39"/>
      <c r="W39" s="39"/>
      <c r="X39" s="39"/>
      <c r="Y39" s="39"/>
    </row>
    <row r="40" spans="1:25" ht="12.75" customHeight="1">
      <c r="A40" s="86" t="str">
        <f>HYPERLINK('[1]реквизиты'!$A$6)</f>
        <v>Гл. судья, судья МК</v>
      </c>
      <c r="B40" s="87"/>
      <c r="C40" s="88"/>
      <c r="D40" s="89"/>
      <c r="E40" s="39"/>
      <c r="F40" s="90" t="str">
        <f>'[1]реквизиты'!$G$7</f>
        <v>А.А.Лебедев</v>
      </c>
      <c r="G40" s="91"/>
      <c r="H40" s="85"/>
      <c r="I40" s="39"/>
      <c r="J40" s="25"/>
      <c r="K40" s="53"/>
      <c r="L40" s="47">
        <v>16</v>
      </c>
      <c r="M40" s="106" t="s">
        <v>139</v>
      </c>
      <c r="N40" s="66"/>
      <c r="O40" s="106" t="s">
        <v>140</v>
      </c>
      <c r="P40" s="21"/>
      <c r="Q40" s="170" t="str">
        <f>VLOOKUP(P39,'пр.взв.'!B7:E70,2,FALSE)</f>
        <v>ПОТАШНИК Николай Владимирович</v>
      </c>
      <c r="R40" s="171"/>
      <c r="S40" s="171"/>
      <c r="T40" s="172"/>
      <c r="U40" s="39"/>
      <c r="V40" s="39"/>
      <c r="W40" s="39"/>
      <c r="X40" s="39"/>
      <c r="Y40" s="39"/>
    </row>
    <row r="41" spans="1:25" ht="12.75" customHeight="1" thickBot="1">
      <c r="A41" s="91"/>
      <c r="B41" s="91"/>
      <c r="C41" s="92"/>
      <c r="D41" s="93"/>
      <c r="E41" s="58"/>
      <c r="F41" s="100" t="str">
        <f>'[1]реквизиты'!$G$8</f>
        <v>/г.Москва/</v>
      </c>
      <c r="G41" s="91"/>
      <c r="H41" s="85"/>
      <c r="I41" s="39"/>
      <c r="J41" s="91"/>
      <c r="K41" s="44"/>
      <c r="L41" s="53"/>
      <c r="M41" s="44"/>
      <c r="N41" s="54">
        <v>17</v>
      </c>
      <c r="O41" s="21"/>
      <c r="P41" s="21"/>
      <c r="Q41" s="173"/>
      <c r="R41" s="174"/>
      <c r="S41" s="174"/>
      <c r="T41" s="175"/>
      <c r="U41" s="39"/>
      <c r="V41" s="39"/>
      <c r="W41" s="39"/>
      <c r="X41" s="39"/>
      <c r="Y41" s="39"/>
    </row>
    <row r="42" spans="1:43" ht="12.75" customHeight="1">
      <c r="A42" s="86" t="str">
        <f>HYPERLINK('[1]реквизиты'!$A$8)</f>
        <v>Гл. секретарь, судья ВК</v>
      </c>
      <c r="B42" s="91"/>
      <c r="C42" s="94"/>
      <c r="D42" s="95"/>
      <c r="E42" s="69"/>
      <c r="F42" s="101" t="str">
        <f>'[1]реквизиты'!$G$9</f>
        <v>С.Н.Мордовин</v>
      </c>
      <c r="G42" s="91"/>
      <c r="H42" s="85"/>
      <c r="I42" s="39"/>
      <c r="J42" s="91"/>
      <c r="K42" s="21"/>
      <c r="L42" s="24"/>
      <c r="M42" s="24"/>
      <c r="N42" s="44"/>
      <c r="O42" s="48"/>
      <c r="P42" s="21"/>
      <c r="Q42" s="59"/>
      <c r="R42" s="59" t="s">
        <v>21</v>
      </c>
      <c r="S42" s="39"/>
      <c r="T42" s="39"/>
      <c r="U42" s="39"/>
      <c r="V42" s="39"/>
      <c r="W42" s="39"/>
      <c r="X42" s="39"/>
      <c r="Y42" s="39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.75" customHeight="1">
      <c r="A43" s="91"/>
      <c r="B43" s="91"/>
      <c r="C43" s="91"/>
      <c r="D43" s="96"/>
      <c r="E43" s="96"/>
      <c r="F43" s="100" t="str">
        <f>'[1]реквизиты'!$G$10</f>
        <v>/г.Горно-Алтайск/</v>
      </c>
      <c r="G43" s="91"/>
      <c r="H43" s="85"/>
      <c r="I43" s="39"/>
      <c r="J43" s="96"/>
      <c r="K43" s="21"/>
      <c r="L43" s="21"/>
      <c r="M43" s="21"/>
      <c r="N43" s="21"/>
      <c r="O43" s="21"/>
      <c r="P43" s="21"/>
      <c r="Q43" s="39"/>
      <c r="R43" s="39"/>
      <c r="S43" s="39"/>
      <c r="T43" s="39"/>
      <c r="U43" s="39"/>
      <c r="V43" s="39"/>
      <c r="W43" s="39"/>
      <c r="X43" s="39"/>
      <c r="Y43" s="39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4.25" customHeight="1">
      <c r="A44" s="97">
        <f>HYPERLINK('[1]реквизиты'!$A$20)</f>
      </c>
      <c r="B44" s="98"/>
      <c r="C44" s="76"/>
      <c r="D44" s="76"/>
      <c r="E44" s="76"/>
      <c r="F44" s="2"/>
      <c r="G44" s="14">
        <f>HYPERLINK('[1]реквизиты'!$G$21)</f>
      </c>
      <c r="H44" s="13"/>
      <c r="I44" s="39"/>
      <c r="J44" s="76"/>
      <c r="K44" s="21"/>
      <c r="L44" s="21"/>
      <c r="M44" s="21"/>
      <c r="N44" s="21"/>
      <c r="O44" s="21"/>
      <c r="P44" s="99">
        <f>HYPERLINK('[1]реквизиты'!$A$22)</f>
      </c>
      <c r="Q44" s="21"/>
      <c r="R44" s="21"/>
      <c r="S44" s="21"/>
      <c r="T44" s="21"/>
      <c r="U44" s="21"/>
      <c r="V44" s="99">
        <f>HYPERLINK('[1]реквизиты'!$G$22)</f>
      </c>
      <c r="W44" s="21"/>
      <c r="X44" s="21"/>
      <c r="Y44" s="21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3:43" ht="12.75" customHeight="1">
      <c r="C45" s="2"/>
      <c r="D45" s="2"/>
      <c r="E45" s="13"/>
      <c r="I45" s="13"/>
      <c r="J45" s="13"/>
      <c r="K45" s="13"/>
      <c r="L45" s="13"/>
      <c r="M45" s="13"/>
      <c r="N45" s="13"/>
      <c r="O45" s="13"/>
      <c r="P45" s="2"/>
      <c r="Q45" s="2"/>
      <c r="R45" s="2"/>
      <c r="S45" s="2"/>
      <c r="T45" s="2"/>
      <c r="U45" s="2"/>
      <c r="V45" s="14">
        <f>HYPERLINK('[1]реквизиты'!$G$23)</f>
      </c>
      <c r="W45" s="2"/>
      <c r="X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3:43" ht="12.75" customHeight="1">
      <c r="C46" s="2"/>
      <c r="D46" s="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"/>
      <c r="U46" s="2"/>
      <c r="V46" s="2"/>
      <c r="W46" s="2"/>
      <c r="X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3:24" ht="12.75">
      <c r="C47" s="2"/>
      <c r="D47" s="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"/>
      <c r="U47" s="2"/>
      <c r="V47" s="2"/>
      <c r="W47" s="2"/>
      <c r="X47" s="2"/>
    </row>
    <row r="48" spans="3:24" ht="12.75">
      <c r="C48" s="2"/>
      <c r="D48" s="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"/>
      <c r="U48" s="2"/>
      <c r="V48" s="2"/>
      <c r="W48" s="2"/>
      <c r="X48" s="2"/>
    </row>
    <row r="49" spans="3:24" ht="12.75">
      <c r="C49" s="2"/>
      <c r="D49" s="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2"/>
      <c r="U49" s="2"/>
      <c r="V49" s="2"/>
      <c r="W49" s="2"/>
      <c r="X49" s="2"/>
    </row>
    <row r="50" spans="3:24" ht="12.75">
      <c r="C50" s="2"/>
      <c r="D50" s="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"/>
      <c r="U50" s="2"/>
      <c r="V50" s="2"/>
      <c r="W50" s="2"/>
      <c r="X50" s="2"/>
    </row>
    <row r="51" spans="5:19" ht="12.7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5:19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5:19" ht="12.7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5:19" ht="12.7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5:19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5:19" ht="12.7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5:19" ht="12.7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5:19" ht="12.7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5:19" ht="12.7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5:19" ht="12.7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5:19" ht="12.7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5:19" ht="12.7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5:19" ht="12.7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5:19" ht="12.7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5:19" ht="12.7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5:19" ht="12.7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ht="12.75">
      <c r="E67" s="4"/>
    </row>
    <row r="68" ht="12.75">
      <c r="E68" s="4"/>
    </row>
    <row r="69" ht="12.75">
      <c r="E69" s="4"/>
    </row>
    <row r="70" ht="12.75">
      <c r="E70" s="4"/>
    </row>
    <row r="71" ht="12.75">
      <c r="E71" s="4"/>
    </row>
    <row r="72" ht="12.75">
      <c r="E72" s="4"/>
    </row>
    <row r="73" ht="12.75">
      <c r="E73" s="4"/>
    </row>
    <row r="74" ht="12.75">
      <c r="E74" s="4"/>
    </row>
    <row r="75" ht="12.75">
      <c r="E75" s="4"/>
    </row>
    <row r="76" ht="12.75">
      <c r="E76" s="4"/>
    </row>
    <row r="77" ht="12.75">
      <c r="E77" s="4"/>
    </row>
    <row r="78" ht="12.75">
      <c r="E78" s="4"/>
    </row>
    <row r="79" ht="12.75">
      <c r="E79" s="4"/>
    </row>
    <row r="80" ht="12.75">
      <c r="E80" s="4"/>
    </row>
    <row r="81" ht="12.75">
      <c r="E81" s="4"/>
    </row>
    <row r="82" ht="12.75">
      <c r="E82" s="4"/>
    </row>
    <row r="83" ht="12.75">
      <c r="E83" s="4"/>
    </row>
  </sheetData>
  <sheetProtection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24">
      <selection activeCell="L36" sqref="L36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216" t="str">
        <f>HYPERLINK('[1]реквизиты'!$A$2)</f>
        <v>Чемпионат России по БОЕВОМУ САМБО </v>
      </c>
      <c r="B1" s="216"/>
      <c r="C1" s="216"/>
      <c r="D1" s="216"/>
      <c r="E1" s="216"/>
      <c r="F1" s="216"/>
      <c r="G1" s="216"/>
      <c r="H1" s="216"/>
      <c r="I1" s="216"/>
    </row>
    <row r="2" spans="4:6" ht="15.75">
      <c r="D2" s="16"/>
      <c r="E2" s="225" t="str">
        <f>HYPERLINK('пр.взв.'!D4)</f>
        <v>в.к. 82 кг.</v>
      </c>
      <c r="F2" s="225"/>
    </row>
    <row r="3" ht="20.25" customHeight="1">
      <c r="C3" s="17" t="s">
        <v>27</v>
      </c>
    </row>
    <row r="4" ht="12.75">
      <c r="C4" s="18" t="s">
        <v>11</v>
      </c>
    </row>
    <row r="5" spans="1:9" ht="12.75">
      <c r="A5" s="221" t="s">
        <v>12</v>
      </c>
      <c r="B5" s="139" t="s">
        <v>5</v>
      </c>
      <c r="C5" s="131" t="s">
        <v>6</v>
      </c>
      <c r="D5" s="139" t="s">
        <v>13</v>
      </c>
      <c r="E5" s="217" t="s">
        <v>14</v>
      </c>
      <c r="F5" s="218"/>
      <c r="G5" s="139" t="s">
        <v>15</v>
      </c>
      <c r="H5" s="139" t="s">
        <v>16</v>
      </c>
      <c r="I5" s="139" t="s">
        <v>17</v>
      </c>
    </row>
    <row r="6" spans="1:9" ht="12.75">
      <c r="A6" s="222"/>
      <c r="B6" s="130"/>
      <c r="C6" s="130"/>
      <c r="D6" s="130"/>
      <c r="E6" s="219"/>
      <c r="F6" s="220"/>
      <c r="G6" s="130"/>
      <c r="H6" s="130"/>
      <c r="I6" s="130"/>
    </row>
    <row r="7" spans="1:9" ht="12.75">
      <c r="A7" s="226"/>
      <c r="B7" s="212">
        <f>'пр.хода'!N9</f>
        <v>1</v>
      </c>
      <c r="C7" s="227" t="str">
        <f>VLOOKUP(B7,'пр.взв.'!B7:H70,2,FALSE)</f>
        <v>МАМЕДОВ Эльвин Махалович</v>
      </c>
      <c r="D7" s="227" t="str">
        <f>VLOOKUP(B7,'пр.взв.'!B7:H70,3,FALSE)</f>
        <v>04.01.91, МС</v>
      </c>
      <c r="E7" s="229" t="str">
        <f>VLOOKUP(B7,'пр.взв.'!B7:H185,4,FALSE)</f>
        <v>СЗФО</v>
      </c>
      <c r="F7" s="227" t="str">
        <f>VLOOKUP(B7,'пр.взв.'!B7:H70,5,FALSE)</f>
        <v>Р.Карелия, Петрозаводск, ПР.</v>
      </c>
      <c r="G7" s="223"/>
      <c r="H7" s="144"/>
      <c r="I7" s="139"/>
    </row>
    <row r="8" spans="1:9" ht="12.75">
      <c r="A8" s="226"/>
      <c r="B8" s="139"/>
      <c r="C8" s="228"/>
      <c r="D8" s="228"/>
      <c r="E8" s="230"/>
      <c r="F8" s="231"/>
      <c r="G8" s="223"/>
      <c r="H8" s="144"/>
      <c r="I8" s="139"/>
    </row>
    <row r="9" spans="1:9" ht="12.75">
      <c r="A9" s="224"/>
      <c r="B9" s="212">
        <f>'пр.хода'!N13</f>
        <v>22</v>
      </c>
      <c r="C9" s="227" t="str">
        <f>VLOOKUP(B9,'пр.взв.'!B1:H72,2,FALSE)</f>
        <v>ТИТОВ Александр Сергеевич</v>
      </c>
      <c r="D9" s="227" t="str">
        <f>VLOOKUP(B9,'пр.взв.'!B1:H72,3,FALSE)</f>
        <v>14.07.92, КМС</v>
      </c>
      <c r="E9" s="229" t="str">
        <f>VLOOKUP(B9,'пр.взв.'!B1:H187,4,FALSE)</f>
        <v>ПФО</v>
      </c>
      <c r="F9" s="227" t="str">
        <f>VLOOKUP(B9,'пр.взв.'!B1:H72,5,FALSE)</f>
        <v>Саратовская, Балаково, ПР</v>
      </c>
      <c r="G9" s="223"/>
      <c r="H9" s="139"/>
      <c r="I9" s="139"/>
    </row>
    <row r="10" spans="1:9" ht="12.75">
      <c r="A10" s="224"/>
      <c r="B10" s="139"/>
      <c r="C10" s="228"/>
      <c r="D10" s="228"/>
      <c r="E10" s="232"/>
      <c r="F10" s="228"/>
      <c r="G10" s="223"/>
      <c r="H10" s="139"/>
      <c r="I10" s="139"/>
    </row>
    <row r="11" spans="1:2" ht="34.5" customHeight="1">
      <c r="A11" s="11" t="s">
        <v>18</v>
      </c>
      <c r="B11" s="11"/>
    </row>
    <row r="12" spans="2:9" ht="19.5" customHeight="1">
      <c r="B12" s="11" t="s">
        <v>0</v>
      </c>
      <c r="C12" s="19"/>
      <c r="D12" s="19"/>
      <c r="E12" s="19"/>
      <c r="F12" s="19"/>
      <c r="G12" s="19"/>
      <c r="H12" s="19"/>
      <c r="I12" s="19"/>
    </row>
    <row r="13" spans="2:9" ht="19.5" customHeight="1">
      <c r="B13" s="11" t="s">
        <v>1</v>
      </c>
      <c r="C13" s="19"/>
      <c r="D13" s="19"/>
      <c r="E13" s="19"/>
      <c r="F13" s="19"/>
      <c r="G13" s="19"/>
      <c r="H13" s="19"/>
      <c r="I13" s="19"/>
    </row>
    <row r="14" ht="19.5" customHeight="1">
      <c r="A14">
        <v>4</v>
      </c>
    </row>
    <row r="15" ht="12.75">
      <c r="C15" s="3" t="str">
        <f>C3</f>
        <v>за 3-е место</v>
      </c>
    </row>
    <row r="16" spans="3:5" ht="15.75">
      <c r="C16" s="18" t="s">
        <v>19</v>
      </c>
      <c r="E16" s="32" t="str">
        <f>E2</f>
        <v>в.к. 82 кг.</v>
      </c>
    </row>
    <row r="17" spans="1:9" ht="12.75" customHeight="1">
      <c r="A17" s="221" t="s">
        <v>12</v>
      </c>
      <c r="B17" s="139" t="s">
        <v>5</v>
      </c>
      <c r="C17" s="131" t="s">
        <v>6</v>
      </c>
      <c r="D17" s="139" t="s">
        <v>13</v>
      </c>
      <c r="E17" s="217" t="s">
        <v>14</v>
      </c>
      <c r="F17" s="218"/>
      <c r="G17" s="139" t="s">
        <v>15</v>
      </c>
      <c r="H17" s="139" t="s">
        <v>16</v>
      </c>
      <c r="I17" s="139" t="s">
        <v>17</v>
      </c>
    </row>
    <row r="18" spans="1:9" ht="12.75">
      <c r="A18" s="222"/>
      <c r="B18" s="130"/>
      <c r="C18" s="130"/>
      <c r="D18" s="130"/>
      <c r="E18" s="233"/>
      <c r="F18" s="234"/>
      <c r="G18" s="130"/>
      <c r="H18" s="130"/>
      <c r="I18" s="130"/>
    </row>
    <row r="19" spans="1:9" ht="12.75">
      <c r="A19" s="226"/>
      <c r="B19" s="212">
        <f>'пр.хода'!N37</f>
        <v>4</v>
      </c>
      <c r="C19" s="227" t="str">
        <f>VLOOKUP(B19,'пр.взв.'!B1:H82,2,FALSE)</f>
        <v>ПОТАШНИК Николай Владимирович</v>
      </c>
      <c r="D19" s="227" t="str">
        <f>VLOOKUP(B19,'пр.взв.'!B1:H82,3,FALSE)</f>
        <v>20.05.91, МС</v>
      </c>
      <c r="E19" s="229" t="str">
        <f>VLOOKUP(B19,'пр.взв.'!B1:H197,4,FALSE)</f>
        <v>ПФО</v>
      </c>
      <c r="F19" s="227" t="str">
        <f>VLOOKUP(B19,'пр.взв.'!B1:H82,5,FALSE)</f>
        <v>Нижегородская, Кстово, ВВ МВД</v>
      </c>
      <c r="G19" s="223"/>
      <c r="H19" s="144"/>
      <c r="I19" s="139"/>
    </row>
    <row r="20" spans="1:9" ht="12.75">
      <c r="A20" s="226"/>
      <c r="B20" s="139"/>
      <c r="C20" s="228"/>
      <c r="D20" s="228"/>
      <c r="E20" s="230"/>
      <c r="F20" s="231"/>
      <c r="G20" s="223"/>
      <c r="H20" s="144"/>
      <c r="I20" s="139"/>
    </row>
    <row r="21" spans="1:9" ht="12.75">
      <c r="A21" s="224"/>
      <c r="B21" s="212">
        <f>'пр.хода'!N41</f>
        <v>17</v>
      </c>
      <c r="C21" s="227" t="str">
        <f>VLOOKUP(B21,'пр.взв.'!B2:H84,2,FALSE)</f>
        <v>ТУРОВСКИЙ Александр Николаевич</v>
      </c>
      <c r="D21" s="227" t="str">
        <f>VLOOKUP(B21,'пр.взв.'!B2:H84,3,FALSE)</f>
        <v>23.01.88, МСМК</v>
      </c>
      <c r="E21" s="229" t="str">
        <f>VLOOKUP(B21,'пр.взв.'!B1:H199,4,FALSE)</f>
        <v>Р.Крым</v>
      </c>
      <c r="F21" s="227" t="str">
        <f>VLOOKUP(B21,'пр.взв.'!B2:H84,5,FALSE)</f>
        <v>Р.Крым, Ялта,Севастополь Д</v>
      </c>
      <c r="G21" s="223"/>
      <c r="H21" s="139"/>
      <c r="I21" s="139"/>
    </row>
    <row r="22" spans="1:9" ht="12.75">
      <c r="A22" s="224"/>
      <c r="B22" s="139"/>
      <c r="C22" s="228"/>
      <c r="D22" s="228"/>
      <c r="E22" s="232"/>
      <c r="F22" s="228"/>
      <c r="G22" s="223"/>
      <c r="H22" s="139"/>
      <c r="I22" s="139"/>
    </row>
    <row r="23" spans="1:2" ht="32.25" customHeight="1">
      <c r="A23" s="11" t="s">
        <v>18</v>
      </c>
      <c r="B23" s="11"/>
    </row>
    <row r="24" spans="2:9" ht="19.5" customHeight="1">
      <c r="B24" s="11" t="s">
        <v>0</v>
      </c>
      <c r="C24" s="19"/>
      <c r="D24" s="19"/>
      <c r="E24" s="19"/>
      <c r="F24" s="19"/>
      <c r="G24" s="19"/>
      <c r="H24" s="19"/>
      <c r="I24" s="19"/>
    </row>
    <row r="25" spans="2:9" ht="19.5" customHeight="1">
      <c r="B25" s="11" t="s">
        <v>1</v>
      </c>
      <c r="C25" s="19"/>
      <c r="D25" s="19"/>
      <c r="E25" s="19"/>
      <c r="F25" s="19"/>
      <c r="G25" s="19"/>
      <c r="H25" s="19"/>
      <c r="I25" s="19"/>
    </row>
    <row r="29" spans="3:6" ht="15.75">
      <c r="C29" s="15" t="s">
        <v>20</v>
      </c>
      <c r="E29" s="225" t="str">
        <f>HYPERLINK('пр.взв.'!D4)</f>
        <v>в.к. 82 кг.</v>
      </c>
      <c r="F29" s="225"/>
    </row>
    <row r="30" spans="1:9" ht="12.75" customHeight="1">
      <c r="A30" s="221" t="s">
        <v>12</v>
      </c>
      <c r="B30" s="139" t="s">
        <v>5</v>
      </c>
      <c r="C30" s="131" t="s">
        <v>6</v>
      </c>
      <c r="D30" s="139" t="s">
        <v>13</v>
      </c>
      <c r="E30" s="217" t="s">
        <v>14</v>
      </c>
      <c r="F30" s="218"/>
      <c r="G30" s="139" t="s">
        <v>15</v>
      </c>
      <c r="H30" s="139" t="s">
        <v>16</v>
      </c>
      <c r="I30" s="139" t="s">
        <v>17</v>
      </c>
    </row>
    <row r="31" spans="1:9" ht="12.75" customHeight="1">
      <c r="A31" s="222"/>
      <c r="B31" s="130"/>
      <c r="C31" s="130"/>
      <c r="D31" s="130"/>
      <c r="E31" s="233"/>
      <c r="F31" s="234"/>
      <c r="G31" s="130"/>
      <c r="H31" s="130"/>
      <c r="I31" s="130"/>
    </row>
    <row r="32" spans="1:9" ht="12.75">
      <c r="A32" s="226"/>
      <c r="B32" s="235">
        <f>'пр.хода'!K22</f>
        <v>7</v>
      </c>
      <c r="C32" s="227" t="str">
        <f>VLOOKUP(B32,'пр.взв.'!B2:H95,2,FALSE)</f>
        <v>ИВАНОВ Алексей Романович</v>
      </c>
      <c r="D32" s="227" t="str">
        <f>VLOOKUP(B32,'пр.взв.'!B2:H95,3,FALSE)</f>
        <v>24.06.87, МС</v>
      </c>
      <c r="E32" s="229" t="str">
        <f>VLOOKUP(B32,'пр.взв.'!B2:H210,4,FALSE)</f>
        <v>МОС</v>
      </c>
      <c r="F32" s="227" t="str">
        <f>VLOOKUP(B32,'пр.взв.'!B2:H95,5,FALSE)</f>
        <v>Москва, ПР</v>
      </c>
      <c r="G32" s="223"/>
      <c r="H32" s="144"/>
      <c r="I32" s="139"/>
    </row>
    <row r="33" spans="1:9" ht="12.75">
      <c r="A33" s="226"/>
      <c r="B33" s="139"/>
      <c r="C33" s="228"/>
      <c r="D33" s="228"/>
      <c r="E33" s="230"/>
      <c r="F33" s="231"/>
      <c r="G33" s="223"/>
      <c r="H33" s="144"/>
      <c r="I33" s="139"/>
    </row>
    <row r="34" spans="1:9" ht="12.75">
      <c r="A34" s="224"/>
      <c r="B34" s="235">
        <f>'пр.хода'!N22</f>
        <v>12</v>
      </c>
      <c r="C34" s="227" t="str">
        <f>VLOOKUP(B34,'пр.взв.'!B3:H97,2,FALSE)</f>
        <v>КЕРИМОВ Мурад Курбанович</v>
      </c>
      <c r="D34" s="227" t="str">
        <f>VLOOKUP(B34,'пр.взв.'!B3:H97,3,FALSE)</f>
        <v>02.08.87, МСМК</v>
      </c>
      <c r="E34" s="229" t="str">
        <f>VLOOKUP(B34,'пр.взв.'!B3:H212,4,FALSE)</f>
        <v>МОС</v>
      </c>
      <c r="F34" s="227" t="str">
        <f>VLOOKUP(B34,'пр.взв.'!B4:H97,5,FALSE)</f>
        <v>Москва, ПР.</v>
      </c>
      <c r="G34" s="223"/>
      <c r="H34" s="139"/>
      <c r="I34" s="139"/>
    </row>
    <row r="35" spans="1:9" ht="12.75">
      <c r="A35" s="224"/>
      <c r="B35" s="139"/>
      <c r="C35" s="228"/>
      <c r="D35" s="228"/>
      <c r="E35" s="232"/>
      <c r="F35" s="228"/>
      <c r="G35" s="223"/>
      <c r="H35" s="139"/>
      <c r="I35" s="139"/>
    </row>
    <row r="36" spans="1:2" ht="38.25" customHeight="1">
      <c r="A36" s="11" t="s">
        <v>18</v>
      </c>
      <c r="B36" s="11"/>
    </row>
    <row r="37" spans="2:9" ht="19.5" customHeight="1">
      <c r="B37" s="11" t="s">
        <v>0</v>
      </c>
      <c r="C37" s="19"/>
      <c r="D37" s="19"/>
      <c r="E37" s="19"/>
      <c r="F37" s="19"/>
      <c r="G37" s="19"/>
      <c r="H37" s="19"/>
      <c r="I37" s="19"/>
    </row>
    <row r="38" spans="2:9" ht="19.5" customHeight="1">
      <c r="B38" s="11" t="s">
        <v>1</v>
      </c>
      <c r="C38" s="19"/>
      <c r="D38" s="19"/>
      <c r="E38" s="19"/>
      <c r="F38" s="19"/>
      <c r="G38" s="19"/>
      <c r="H38" s="19"/>
      <c r="I38" s="19"/>
    </row>
    <row r="42" spans="1:7" ht="12.75">
      <c r="A42" s="6">
        <f>HYPERLINK('[1]реквизиты'!$A$20)</f>
      </c>
      <c r="B42" s="10"/>
      <c r="C42" s="10"/>
      <c r="D42" s="10"/>
      <c r="E42" s="2"/>
      <c r="F42" s="20">
        <f>HYPERLINK('[1]реквизиты'!$G$20)</f>
      </c>
      <c r="G42" s="8">
        <f>HYPERLINK('[1]реквизиты'!$G$21)</f>
      </c>
    </row>
    <row r="43" spans="1:7" ht="12.75">
      <c r="A43" s="10"/>
      <c r="B43" s="10"/>
      <c r="C43" s="10"/>
      <c r="D43" s="10"/>
      <c r="E43" s="2"/>
      <c r="F43" s="31"/>
      <c r="G43" s="2"/>
    </row>
    <row r="44" spans="1:7" ht="12.75">
      <c r="A44" s="7">
        <f>HYPERLINK('[1]реквизиты'!$A$22)</f>
      </c>
      <c r="C44" s="10"/>
      <c r="D44" s="10"/>
      <c r="E44" s="7"/>
      <c r="F44" s="20">
        <f>HYPERLINK('[1]реквизиты'!$G$22)</f>
      </c>
      <c r="G44" s="9">
        <f>HYPERLINK('[1]реквизиты'!$G$23)</f>
      </c>
    </row>
    <row r="45" spans="3:6" ht="12.75">
      <c r="C45" s="2"/>
      <c r="D45" s="2"/>
      <c r="E45" s="2"/>
      <c r="F45" s="2"/>
    </row>
  </sheetData>
  <sheetProtection/>
  <mergeCells count="81">
    <mergeCell ref="F32:F33"/>
    <mergeCell ref="G34:G35"/>
    <mergeCell ref="H34:H35"/>
    <mergeCell ref="G32:G33"/>
    <mergeCell ref="H32:H33"/>
    <mergeCell ref="G30:G31"/>
    <mergeCell ref="H30:H31"/>
    <mergeCell ref="E30:F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G19:G20"/>
    <mergeCell ref="G17:G18"/>
    <mergeCell ref="H17:H18"/>
    <mergeCell ref="B9:B10"/>
    <mergeCell ref="C9:C10"/>
    <mergeCell ref="D9:D10"/>
    <mergeCell ref="E9:E10"/>
    <mergeCell ref="F9:F10"/>
    <mergeCell ref="G9:G10"/>
    <mergeCell ref="E17:F18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H74" sqref="A1:H74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3.7109375" style="0" customWidth="1"/>
    <col min="7" max="7" width="10.28125" style="0" customWidth="1"/>
    <col min="8" max="8" width="18.140625" style="0" customWidth="1"/>
  </cols>
  <sheetData>
    <row r="1" spans="1:8" ht="18.75" thickBot="1">
      <c r="A1" s="239" t="s">
        <v>23</v>
      </c>
      <c r="B1" s="239"/>
      <c r="C1" s="239"/>
      <c r="D1" s="239"/>
      <c r="E1" s="239"/>
      <c r="F1" s="239"/>
      <c r="G1" s="239"/>
      <c r="H1" s="239"/>
    </row>
    <row r="2" spans="2:8" ht="22.5" customHeight="1" thickBot="1">
      <c r="B2" s="115" t="s">
        <v>25</v>
      </c>
      <c r="C2" s="115"/>
      <c r="D2" s="112" t="str">
        <f>HYPERLINK('[1]реквизиты'!$A$2)</f>
        <v>Чемпионат России по БОЕВОМУ САМБО </v>
      </c>
      <c r="E2" s="113"/>
      <c r="F2" s="113"/>
      <c r="G2" s="113"/>
      <c r="H2" s="114"/>
    </row>
    <row r="3" spans="2:8" ht="15" customHeight="1" thickBot="1">
      <c r="B3" s="236" t="str">
        <f>HYPERLINK('[1]реквизиты'!$A$3)</f>
        <v>17-20 февраля 2015г.                                                         г.Красноярск</v>
      </c>
      <c r="C3" s="236"/>
      <c r="D3" s="236"/>
      <c r="E3" s="236"/>
      <c r="F3" s="236"/>
      <c r="G3" s="236"/>
      <c r="H3" s="1" t="str">
        <f>HYPERLINK('пр.взв.'!D4)</f>
        <v>в.к. 82 кг.</v>
      </c>
    </row>
    <row r="4" spans="1:8" ht="12.75" customHeight="1">
      <c r="A4" s="264" t="s">
        <v>33</v>
      </c>
      <c r="B4" s="266" t="s">
        <v>5</v>
      </c>
      <c r="C4" s="268" t="s">
        <v>6</v>
      </c>
      <c r="D4" s="209" t="s">
        <v>7</v>
      </c>
      <c r="E4" s="208" t="s">
        <v>8</v>
      </c>
      <c r="F4" s="209"/>
      <c r="G4" s="214" t="s">
        <v>10</v>
      </c>
      <c r="H4" s="241" t="s">
        <v>9</v>
      </c>
    </row>
    <row r="5" spans="1:8" ht="12.75" customHeight="1" thickBot="1">
      <c r="A5" s="265"/>
      <c r="B5" s="267"/>
      <c r="C5" s="269"/>
      <c r="D5" s="211"/>
      <c r="E5" s="210"/>
      <c r="F5" s="211"/>
      <c r="G5" s="213"/>
      <c r="H5" s="215"/>
    </row>
    <row r="6" spans="1:8" ht="12.75" customHeight="1">
      <c r="A6" s="270">
        <v>1</v>
      </c>
      <c r="B6" s="272">
        <f>'пр.хода'!K17</f>
        <v>7</v>
      </c>
      <c r="C6" s="277" t="str">
        <f>VLOOKUP(B6,'пр.взв.'!B4:H133,2,FALSE)</f>
        <v>ИВАНОВ Алексей Романович</v>
      </c>
      <c r="D6" s="278" t="str">
        <f>VLOOKUP(B6,'пр.взв.'!B7:H70,3,FALSE)</f>
        <v>24.06.87, МС</v>
      </c>
      <c r="E6" s="273" t="str">
        <f>VLOOKUP(B6,'пр.взв.'!B7:H70,4,FALSE)</f>
        <v>МОС</v>
      </c>
      <c r="F6" s="276" t="str">
        <f>VLOOKUP(B6,'пр.взв.'!B7:H70,5,FALSE)</f>
        <v>Москва, ПР</v>
      </c>
      <c r="G6" s="274">
        <f>VLOOKUP(B6,'пр.взв.'!B7:H70,6,FALSE)</f>
        <v>0</v>
      </c>
      <c r="H6" s="242" t="str">
        <f>VLOOKUP(B6,'пр.взв.'!B7:H70,7,FALSE)</f>
        <v>Дамдинцурунов В.А.</v>
      </c>
    </row>
    <row r="7" spans="1:8" ht="12.75" customHeight="1">
      <c r="A7" s="271"/>
      <c r="B7" s="259"/>
      <c r="C7" s="251"/>
      <c r="D7" s="279"/>
      <c r="E7" s="230"/>
      <c r="F7" s="141"/>
      <c r="G7" s="275"/>
      <c r="H7" s="243"/>
    </row>
    <row r="8" spans="1:8" ht="12.75" customHeight="1">
      <c r="A8" s="271">
        <v>2</v>
      </c>
      <c r="B8" s="259">
        <f>'пр.хода'!K25</f>
        <v>12</v>
      </c>
      <c r="C8" s="262" t="str">
        <f>VLOOKUP(B8,'пр.взв.'!B1:H135,2,FALSE)</f>
        <v>КЕРИМОВ Мурад Курбанович</v>
      </c>
      <c r="D8" s="248" t="str">
        <f>VLOOKUP(B8,'пр.взв.'!B9:H72,3,FALSE)</f>
        <v>02.08.87, МСМК</v>
      </c>
      <c r="E8" s="244" t="str">
        <f>VLOOKUP(B8,'пр.взв.'!B9:H72,4,FALSE)</f>
        <v>МОС</v>
      </c>
      <c r="F8" s="141" t="str">
        <f>VLOOKUP(B8,'пр.взв.'!B9:H72,5,FALSE)</f>
        <v>Москва, ПР.</v>
      </c>
      <c r="G8" s="263">
        <f>VLOOKUP(B8,'пр.взв.'!B9:H72,6,FALSE)</f>
        <v>0</v>
      </c>
      <c r="H8" s="237" t="str">
        <f>VLOOKUP(B8,'пр.взв.'!B9:H72,7,FALSE)</f>
        <v>Елесин Н.А., Джанбеков Т.А.</v>
      </c>
    </row>
    <row r="9" spans="1:8" ht="12.75" customHeight="1">
      <c r="A9" s="271"/>
      <c r="B9" s="259"/>
      <c r="C9" s="252"/>
      <c r="D9" s="248"/>
      <c r="E9" s="244"/>
      <c r="F9" s="141"/>
      <c r="G9" s="263"/>
      <c r="H9" s="237"/>
    </row>
    <row r="10" spans="1:8" ht="12.75" customHeight="1">
      <c r="A10" s="271">
        <v>3</v>
      </c>
      <c r="B10" s="259">
        <f>'пр.хода'!O6</f>
        <v>1</v>
      </c>
      <c r="C10" s="262" t="str">
        <f>VLOOKUP(B10,'пр.взв.'!B1:H137,2,FALSE)</f>
        <v>МАМЕДОВ Эльвин Махалович</v>
      </c>
      <c r="D10" s="248" t="str">
        <f>VLOOKUP(B10,'пр.взв.'!B1:H74,3,FALSE)</f>
        <v>04.01.91, МС</v>
      </c>
      <c r="E10" s="244" t="str">
        <f>VLOOKUP(B10,'пр.взв.'!B1:H74,4,FALSE)</f>
        <v>СЗФО</v>
      </c>
      <c r="F10" s="141" t="str">
        <f>VLOOKUP(B10,'пр.взв.'!B1:H74,5,FALSE)</f>
        <v>Р.Карелия, Петрозаводск, ПР.</v>
      </c>
      <c r="G10" s="263">
        <f>VLOOKUP(B10,'пр.взв.'!B1:H74,6,FALSE)</f>
        <v>0</v>
      </c>
      <c r="H10" s="237" t="str">
        <f>VLOOKUP(B10,'пр.взв.'!B1:H74,7,FALSE)</f>
        <v>Шегельман И.Р.</v>
      </c>
    </row>
    <row r="11" spans="1:8" ht="12.75" customHeight="1">
      <c r="A11" s="271"/>
      <c r="B11" s="259"/>
      <c r="C11" s="252"/>
      <c r="D11" s="248"/>
      <c r="E11" s="244"/>
      <c r="F11" s="141"/>
      <c r="G11" s="263"/>
      <c r="H11" s="237"/>
    </row>
    <row r="12" spans="1:8" ht="12.75" customHeight="1">
      <c r="A12" s="271">
        <v>3</v>
      </c>
      <c r="B12" s="259">
        <f>'пр.хода'!P39</f>
        <v>4</v>
      </c>
      <c r="C12" s="251" t="str">
        <f>VLOOKUP(B12,'пр.взв.'!B1:H139,2,FALSE)</f>
        <v>ПОТАШНИК Николай Владимирович</v>
      </c>
      <c r="D12" s="248" t="str">
        <f>VLOOKUP(B12,'пр.взв.'!B1:H76,3,FALSE)</f>
        <v>20.05.91, МС</v>
      </c>
      <c r="E12" s="244" t="str">
        <f>VLOOKUP(B12,'пр.взв.'!B1:H76,4,FALSE)</f>
        <v>ПФО</v>
      </c>
      <c r="F12" s="141" t="str">
        <f>VLOOKUP(B12,'пр.взв.'!B1:H76,5,FALSE)</f>
        <v>Нижегородская, Кстово, ВВ МВД</v>
      </c>
      <c r="G12" s="263">
        <f>VLOOKUP(B12,'пр.взв.'!B1:H76,6,FALSE)</f>
        <v>0</v>
      </c>
      <c r="H12" s="247" t="str">
        <f>VLOOKUP(B12,'пр.взв.'!B1:H76,7,FALSE)</f>
        <v>Чугреев А.В. 
Фролов И.М.
</v>
      </c>
    </row>
    <row r="13" spans="1:8" ht="12.75" customHeight="1">
      <c r="A13" s="271"/>
      <c r="B13" s="259"/>
      <c r="C13" s="252"/>
      <c r="D13" s="248"/>
      <c r="E13" s="244"/>
      <c r="F13" s="141"/>
      <c r="G13" s="263"/>
      <c r="H13" s="247"/>
    </row>
    <row r="14" spans="1:8" ht="12.75" customHeight="1">
      <c r="A14" s="271">
        <v>5</v>
      </c>
      <c r="B14" s="259">
        <v>17</v>
      </c>
      <c r="C14" s="251" t="str">
        <f>VLOOKUP(B14,'пр.взв.'!B1:H141,2,FALSE)</f>
        <v>ТУРОВСКИЙ Александр Николаевич</v>
      </c>
      <c r="D14" s="248" t="str">
        <f>VLOOKUP(B14,'пр.взв.'!B1:H78,3,FALSE)</f>
        <v>23.01.88, МСМК</v>
      </c>
      <c r="E14" s="244" t="str">
        <f>VLOOKUP(B14,'пр.взв.'!B1:H78,4,FALSE)</f>
        <v>Р.Крым</v>
      </c>
      <c r="F14" s="141" t="str">
        <f>VLOOKUP(B14,'пр.взв.'!B1:H78,5,FALSE)</f>
        <v>Р.Крым, Ялта,Севастополь Д</v>
      </c>
      <c r="G14" s="263">
        <f>VLOOKUP(B14,'пр.взв.'!B1:H78,6,FALSE)</f>
        <v>0</v>
      </c>
      <c r="H14" s="237" t="str">
        <f>VLOOKUP(B14,'пр.взв.'!B1:H78,7,FALSE)</f>
        <v>Малов В.В.</v>
      </c>
    </row>
    <row r="15" spans="1:8" ht="12.75" customHeight="1">
      <c r="A15" s="271"/>
      <c r="B15" s="259"/>
      <c r="C15" s="252"/>
      <c r="D15" s="248"/>
      <c r="E15" s="244"/>
      <c r="F15" s="141"/>
      <c r="G15" s="263"/>
      <c r="H15" s="237"/>
    </row>
    <row r="16" spans="1:8" ht="12.75" customHeight="1">
      <c r="A16" s="271">
        <v>5</v>
      </c>
      <c r="B16" s="259">
        <v>22</v>
      </c>
      <c r="C16" s="251" t="str">
        <f>VLOOKUP(B16,'пр.взв.'!B1:H143,2,FALSE)</f>
        <v>ТИТОВ Александр Сергеевич</v>
      </c>
      <c r="D16" s="248" t="str">
        <f>VLOOKUP(B16,'пр.взв.'!B1:H80,3,FALSE)</f>
        <v>14.07.92, КМС</v>
      </c>
      <c r="E16" s="244" t="str">
        <f>VLOOKUP(B16,'пр.взв.'!B1:H80,4,FALSE)</f>
        <v>ПФО</v>
      </c>
      <c r="F16" s="141" t="str">
        <f>VLOOKUP(B16,'пр.взв.'!B1:H80,5,FALSE)</f>
        <v>Саратовская, Балаково, ПР</v>
      </c>
      <c r="G16" s="263">
        <f>VLOOKUP(B16,'пр.взв.'!B1:H80,6,FALSE)</f>
        <v>0</v>
      </c>
      <c r="H16" s="237" t="str">
        <f>VLOOKUP(B16,'пр.взв.'!B1:H80,7,FALSE)</f>
        <v>Крахмалёв М.М., Романов Р.Р.</v>
      </c>
    </row>
    <row r="17" spans="1:8" ht="12.75" customHeight="1">
      <c r="A17" s="271"/>
      <c r="B17" s="259"/>
      <c r="C17" s="252"/>
      <c r="D17" s="248"/>
      <c r="E17" s="244"/>
      <c r="F17" s="141"/>
      <c r="G17" s="263"/>
      <c r="H17" s="237"/>
    </row>
    <row r="18" spans="1:8" ht="12.75" customHeight="1">
      <c r="A18" s="253" t="s">
        <v>34</v>
      </c>
      <c r="B18" s="259">
        <v>15</v>
      </c>
      <c r="C18" s="251" t="str">
        <f>VLOOKUP(B18,'пр.взв.'!B1:H145,2,FALSE)</f>
        <v>СЕРЯКОВ Алексей Сергеевич</v>
      </c>
      <c r="D18" s="248" t="str">
        <f>VLOOKUP(B18,'пр.взв.'!B1:H82,3,FALSE)</f>
        <v>19.05.88, КМС</v>
      </c>
      <c r="E18" s="244" t="str">
        <f>VLOOKUP(B18,'пр.взв.'!B1:H82,4,FALSE)</f>
        <v>УрФО</v>
      </c>
      <c r="F18" s="141" t="str">
        <f>VLOOKUP(B18,'пр.взв.'!B1:H82,5,FALSE)</f>
        <v>Свердловская, Екатеринбург, ПР</v>
      </c>
      <c r="G18" s="263">
        <f>VLOOKUP(B18,'пр.взв.'!B1:H82,6,FALSE)</f>
        <v>0</v>
      </c>
      <c r="H18" s="237" t="str">
        <f>VLOOKUP(B18,'пр.взв.'!B1:H82,7,FALSE)</f>
        <v>Галиев В.З.</v>
      </c>
    </row>
    <row r="19" spans="1:8" ht="12.75" customHeight="1">
      <c r="A19" s="253"/>
      <c r="B19" s="259"/>
      <c r="C19" s="252"/>
      <c r="D19" s="248"/>
      <c r="E19" s="244"/>
      <c r="F19" s="141"/>
      <c r="G19" s="263"/>
      <c r="H19" s="237"/>
    </row>
    <row r="20" spans="1:8" ht="12.75" customHeight="1">
      <c r="A20" s="253" t="s">
        <v>34</v>
      </c>
      <c r="B20" s="259">
        <v>18</v>
      </c>
      <c r="C20" s="251" t="str">
        <f>VLOOKUP(B20,'пр.взв.'!B1:H147,2,FALSE)</f>
        <v>МАГОМЕДОВ Магомед Исмаилович</v>
      </c>
      <c r="D20" s="248" t="str">
        <f>VLOOKUP(B20,'пр.взв.'!B2:H84,3,FALSE)</f>
        <v>06.11.90, МС</v>
      </c>
      <c r="E20" s="244" t="str">
        <f>VLOOKUP(B20,'пр.взв.'!B2:H84,4,FALSE)</f>
        <v>УрФО</v>
      </c>
      <c r="F20" s="141" t="str">
        <f>VLOOKUP(B20,'пр.взв.'!B2:H84,5,FALSE)</f>
        <v>Челябинская, Челябинск</v>
      </c>
      <c r="G20" s="263">
        <f>VLOOKUP(B20,'пр.взв.'!B2:H84,6,FALSE)</f>
        <v>0</v>
      </c>
      <c r="H20" s="237" t="str">
        <f>VLOOKUP(B20,'пр.взв.'!B2:H84,7,FALSE)</f>
        <v>Мисбахов</v>
      </c>
    </row>
    <row r="21" spans="1:8" ht="12.75" customHeight="1">
      <c r="A21" s="253"/>
      <c r="B21" s="259"/>
      <c r="C21" s="252"/>
      <c r="D21" s="248"/>
      <c r="E21" s="244"/>
      <c r="F21" s="141"/>
      <c r="G21" s="263"/>
      <c r="H21" s="237"/>
    </row>
    <row r="22" spans="1:8" ht="12.75" customHeight="1">
      <c r="A22" s="253" t="s">
        <v>37</v>
      </c>
      <c r="B22" s="259">
        <v>21</v>
      </c>
      <c r="C22" s="251" t="str">
        <f>VLOOKUP(B22,'пр.взв.'!B2:H149,2,FALSE)</f>
        <v>БАДРИЕВ Тимур Сергеевич</v>
      </c>
      <c r="D22" s="248" t="str">
        <f>VLOOKUP(B22,'пр.взв.'!B2:H86,3,FALSE)</f>
        <v>18.02.88, МС</v>
      </c>
      <c r="E22" s="244" t="str">
        <f>VLOOKUP(B22,'пр.взв.'!B2:H86,4,FALSE)</f>
        <v>ПФО</v>
      </c>
      <c r="F22" s="141" t="str">
        <f>VLOOKUP(B22,'пр.взв.'!B2:H86,5,FALSE)</f>
        <v>Нижегородская, Кстово, ВВ МВД</v>
      </c>
      <c r="G22" s="263">
        <f>VLOOKUP(B22,'пр.взв.'!B2:H86,6,FALSE)</f>
        <v>0</v>
      </c>
      <c r="H22" s="247" t="str">
        <f>VLOOKUP(B22,'пр.взв.'!B2:H86,7,FALSE)</f>
        <v>Храмов С.Н.,
 Циклаури И.Г.
</v>
      </c>
    </row>
    <row r="23" spans="1:8" ht="12.75" customHeight="1">
      <c r="A23" s="253"/>
      <c r="B23" s="259"/>
      <c r="C23" s="252"/>
      <c r="D23" s="248"/>
      <c r="E23" s="244"/>
      <c r="F23" s="141"/>
      <c r="G23" s="263"/>
      <c r="H23" s="247"/>
    </row>
    <row r="24" spans="1:8" ht="12.75" customHeight="1">
      <c r="A24" s="253" t="s">
        <v>37</v>
      </c>
      <c r="B24" s="259">
        <v>11</v>
      </c>
      <c r="C24" s="251" t="str">
        <f>VLOOKUP(B24,'пр.взв.'!B2:H151,2,FALSE)</f>
        <v>ЛОЖКИН Иван Сергеевич</v>
      </c>
      <c r="D24" s="248" t="str">
        <f>VLOOKUP(B24,'пр.взв.'!B2:H88,3,FALSE)</f>
        <v>04.09.94, МС</v>
      </c>
      <c r="E24" s="244" t="str">
        <f>VLOOKUP(B24,'пр.взв.'!B2:H88,4,FALSE)</f>
        <v>ПФО</v>
      </c>
      <c r="F24" s="141" t="str">
        <f>VLOOKUP(B24,'пр.взв.'!B2:H88,5,FALSE)</f>
        <v>Нижегородская, Кстово, ВВ МВД</v>
      </c>
      <c r="G24" s="263">
        <f>VLOOKUP(B24,'пр.взв.'!B2:H88,6,FALSE)</f>
        <v>0</v>
      </c>
      <c r="H24" s="247" t="str">
        <f>VLOOKUP(B24,'пр.взв.'!B2:H88,7,FALSE)</f>
        <v>Аверьянов А.М.
Чугреев А.В.
</v>
      </c>
    </row>
    <row r="25" spans="1:8" ht="12.75" customHeight="1">
      <c r="A25" s="253"/>
      <c r="B25" s="259"/>
      <c r="C25" s="252"/>
      <c r="D25" s="248"/>
      <c r="E25" s="244"/>
      <c r="F25" s="141"/>
      <c r="G25" s="263"/>
      <c r="H25" s="247"/>
    </row>
    <row r="26" spans="1:8" ht="12.75" customHeight="1">
      <c r="A26" s="253" t="s">
        <v>37</v>
      </c>
      <c r="B26" s="259">
        <v>14</v>
      </c>
      <c r="C26" s="251" t="str">
        <f>VLOOKUP(B26,'пр.взв.'!B2:H153,2,FALSE)</f>
        <v>БАШИРОВ Шамиль Раджабович</v>
      </c>
      <c r="D26" s="248" t="str">
        <f>VLOOKUP(B26,'пр.взв.'!B2:H90,3,FALSE)</f>
        <v>08.11.91, КМС</v>
      </c>
      <c r="E26" s="244" t="str">
        <f>VLOOKUP(B26,'пр.взв.'!B2:H90,4,FALSE)</f>
        <v>СКФО</v>
      </c>
      <c r="F26" s="141" t="str">
        <f>VLOOKUP(B26,'пр.взв.'!B2:H90,5,FALSE)</f>
        <v>Р. Дагестан, Махачкала, ПР</v>
      </c>
      <c r="G26" s="263">
        <f>VLOOKUP(B26,'пр.взв.'!B2:H90,6,FALSE)</f>
        <v>0</v>
      </c>
      <c r="H26" s="237" t="str">
        <f>VLOOKUP(B26,'пр.взв.'!B2:H90,7,FALSE)</f>
        <v>Гасанханов З.М., Гасанханов Р.З.</v>
      </c>
    </row>
    <row r="27" spans="1:8" ht="12.75" customHeight="1">
      <c r="A27" s="253"/>
      <c r="B27" s="259"/>
      <c r="C27" s="252"/>
      <c r="D27" s="248"/>
      <c r="E27" s="244"/>
      <c r="F27" s="141"/>
      <c r="G27" s="263"/>
      <c r="H27" s="237"/>
    </row>
    <row r="28" spans="1:8" ht="12.75" customHeight="1">
      <c r="A28" s="253" t="s">
        <v>37</v>
      </c>
      <c r="B28" s="259">
        <v>16</v>
      </c>
      <c r="C28" s="251" t="str">
        <f>VLOOKUP(B28,'пр.взв.'!B2:H155,2,FALSE)</f>
        <v>МАГОМЕДОВ Заур Микаилович</v>
      </c>
      <c r="D28" s="248" t="str">
        <f>VLOOKUP(B28,'пр.взв.'!B2:H92,3,FALSE)</f>
        <v>03.05.94, КМС</v>
      </c>
      <c r="E28" s="244" t="str">
        <f>VLOOKUP(B28,'пр.взв.'!B2:H92,4,FALSE)</f>
        <v>ЦФО</v>
      </c>
      <c r="F28" s="141" t="str">
        <f>VLOOKUP(B28,'пр.взв.'!B2:H92,5,FALSE)</f>
        <v>Рязанская,Рязань</v>
      </c>
      <c r="G28" s="263">
        <f>VLOOKUP(B28,'пр.взв.'!B2:H92,6,FALSE)</f>
        <v>0</v>
      </c>
      <c r="H28" s="237" t="str">
        <f>VLOOKUP(B28,'пр.взв.'!B2:H92,7,FALSE)</f>
        <v>Кудинов АН</v>
      </c>
    </row>
    <row r="29" spans="1:8" ht="12.75" customHeight="1">
      <c r="A29" s="253"/>
      <c r="B29" s="259"/>
      <c r="C29" s="252"/>
      <c r="D29" s="248"/>
      <c r="E29" s="244"/>
      <c r="F29" s="141"/>
      <c r="G29" s="263"/>
      <c r="H29" s="237"/>
    </row>
    <row r="30" spans="1:8" ht="12.75" customHeight="1">
      <c r="A30" s="253" t="s">
        <v>143</v>
      </c>
      <c r="B30" s="259">
        <v>9</v>
      </c>
      <c r="C30" s="251" t="str">
        <f>VLOOKUP(B30,'пр.взв.'!B2:H157,2,FALSE)</f>
        <v>ДЖАВАТХАНОВ Магомед Магомедгаджиевич</v>
      </c>
      <c r="D30" s="248" t="str">
        <f>VLOOKUP(B30,'пр.взв.'!B3:H94,3,FALSE)</f>
        <v>09.08.88, КМС</v>
      </c>
      <c r="E30" s="244" t="str">
        <f>VLOOKUP(B30,'пр.взв.'!B3:H94,4,FALSE)</f>
        <v>СКФО</v>
      </c>
      <c r="F30" s="141" t="str">
        <f>VLOOKUP(B30,'пр.взв.'!B3:H94,5,FALSE)</f>
        <v>Р. Дагестан, Махачкала, ПР</v>
      </c>
      <c r="G30" s="263">
        <f>VLOOKUP(B30,'пр.взв.'!B3:H94,6,FALSE)</f>
        <v>0</v>
      </c>
      <c r="H30" s="237" t="str">
        <f>VLOOKUP(B30,'пр.взв.'!B3:H94,7,FALSE)</f>
        <v>Булатов К.Х., Булатов Г.А.</v>
      </c>
    </row>
    <row r="31" spans="1:8" ht="12.75" customHeight="1">
      <c r="A31" s="253"/>
      <c r="B31" s="259"/>
      <c r="C31" s="252"/>
      <c r="D31" s="248"/>
      <c r="E31" s="244"/>
      <c r="F31" s="141"/>
      <c r="G31" s="263"/>
      <c r="H31" s="237"/>
    </row>
    <row r="32" spans="1:8" ht="12.75" customHeight="1">
      <c r="A32" s="253" t="s">
        <v>143</v>
      </c>
      <c r="B32" s="259">
        <v>23</v>
      </c>
      <c r="C32" s="251" t="str">
        <f>VLOOKUP(B32,'пр.взв.'!B3:H159,2,FALSE)</f>
        <v>ВЛАСЕНКО Станислав Владимирович</v>
      </c>
      <c r="D32" s="248" t="str">
        <f>VLOOKUP(B32,'пр.взв.'!B3:H96,3,FALSE)</f>
        <v>21.02.93, 1р</v>
      </c>
      <c r="E32" s="244" t="str">
        <f>VLOOKUP(B32,'пр.взв.'!B3:H96,4,FALSE)</f>
        <v>СФО</v>
      </c>
      <c r="F32" s="141" t="str">
        <f>VLOOKUP(B32,'пр.взв.'!B3:H96,5,FALSE)</f>
        <v>Красноярский, Назарово, Д</v>
      </c>
      <c r="G32" s="263">
        <f>VLOOKUP(B32,'пр.взв.'!B3:H96,6,FALSE)</f>
        <v>0</v>
      </c>
      <c r="H32" s="237" t="str">
        <f>VLOOKUP(B32,'пр.взв.'!B3:H96,7,FALSE)</f>
        <v>Бут В.М., Знаменский Г.Е.</v>
      </c>
    </row>
    <row r="33" spans="1:8" ht="12.75" customHeight="1">
      <c r="A33" s="253"/>
      <c r="B33" s="259"/>
      <c r="C33" s="252"/>
      <c r="D33" s="248"/>
      <c r="E33" s="244"/>
      <c r="F33" s="141"/>
      <c r="G33" s="263"/>
      <c r="H33" s="237"/>
    </row>
    <row r="34" spans="1:8" ht="12.75" customHeight="1">
      <c r="A34" s="253" t="s">
        <v>143</v>
      </c>
      <c r="B34" s="259">
        <v>6</v>
      </c>
      <c r="C34" s="251" t="str">
        <f>VLOOKUP(B34,'пр.взв.'!B3:H161,2,FALSE)</f>
        <v>ИГОШЕВ Игорь Сергеевич</v>
      </c>
      <c r="D34" s="248" t="str">
        <f>VLOOKUP(B34,'пр.взв.'!B3:H98,3,FALSE)</f>
        <v>23.11.89, КМС</v>
      </c>
      <c r="E34" s="244" t="str">
        <f>VLOOKUP(B34,'пр.взв.'!B3:H98,4,FALSE)</f>
        <v>СФО</v>
      </c>
      <c r="F34" s="141" t="str">
        <f>VLOOKUP(B34,'пр.взв.'!B3:H98,5,FALSE)</f>
        <v>Р.Бурятия, Улан-Удэ, Д</v>
      </c>
      <c r="G34" s="263">
        <f>VLOOKUP(B34,'пр.взв.'!B3:H98,6,FALSE)</f>
        <v>0</v>
      </c>
      <c r="H34" s="237" t="str">
        <f>VLOOKUP(B34,'пр.взв.'!B3:H98,7,FALSE)</f>
        <v>Цыдыпов Б.В.,Санжиев А.Ж.</v>
      </c>
    </row>
    <row r="35" spans="1:8" ht="12.75" customHeight="1">
      <c r="A35" s="253"/>
      <c r="B35" s="259"/>
      <c r="C35" s="252"/>
      <c r="D35" s="248"/>
      <c r="E35" s="244"/>
      <c r="F35" s="141"/>
      <c r="G35" s="263"/>
      <c r="H35" s="237"/>
    </row>
    <row r="36" spans="1:8" ht="12.75" customHeight="1">
      <c r="A36" s="253" t="s">
        <v>144</v>
      </c>
      <c r="B36" s="259">
        <v>19</v>
      </c>
      <c r="C36" s="251" t="str">
        <f>VLOOKUP(B36,'пр.взв.'!B3:H163,2,FALSE)</f>
        <v>ЭРДЫНЕЕВ Баяхсалан Базарович</v>
      </c>
      <c r="D36" s="248" t="str">
        <f>VLOOKUP(B36,'пр.взв.'!B3:H100,3,FALSE)</f>
        <v>28.07.83, МС</v>
      </c>
      <c r="E36" s="244" t="str">
        <f>VLOOKUP(B36,'пр.взв.'!B5:H100,4,FALSE)</f>
        <v>СФО</v>
      </c>
      <c r="F36" s="141" t="str">
        <f>VLOOKUP(B36,'пр.взв.'!B3:H100,5,FALSE)</f>
        <v>Р.Бурятия У-Уде МО</v>
      </c>
      <c r="G36" s="263">
        <f>VLOOKUP(B36,'пр.взв.'!B3:H100,6,FALSE)</f>
        <v>0</v>
      </c>
      <c r="H36" s="237" t="str">
        <f>VLOOKUP(B36,'пр.взв.'!B3:H100,7,FALSE)</f>
        <v>Цыдыпов БВ</v>
      </c>
    </row>
    <row r="37" spans="1:8" ht="12.75" customHeight="1">
      <c r="A37" s="253"/>
      <c r="B37" s="259"/>
      <c r="C37" s="252"/>
      <c r="D37" s="248"/>
      <c r="E37" s="244"/>
      <c r="F37" s="141"/>
      <c r="G37" s="263"/>
      <c r="H37" s="237"/>
    </row>
    <row r="38" spans="1:8" ht="12.75" customHeight="1">
      <c r="A38" s="253" t="s">
        <v>144</v>
      </c>
      <c r="B38" s="259">
        <v>10</v>
      </c>
      <c r="C38" s="251" t="str">
        <f>VLOOKUP(B38,'пр.взв.'!B3:H165,2,FALSE)</f>
        <v>ФОЗИЛОВ Алишер Шухратович</v>
      </c>
      <c r="D38" s="248" t="str">
        <f>VLOOKUP(B38,'пр.взв.'!B3:H102,3,FALSE)</f>
        <v>12.12.92, КМС</v>
      </c>
      <c r="E38" s="244" t="str">
        <f>VLOOKUP(B38,'пр.взв.'!B3:H102,4,FALSE)</f>
        <v>СФО</v>
      </c>
      <c r="F38" s="141" t="str">
        <f>VLOOKUP(B38,'пр.взв.'!B3:H102,5,FALSE)</f>
        <v>Новосибирская, Новосибирск, МО</v>
      </c>
      <c r="G38" s="263">
        <f>VLOOKUP(B38,'пр.взв.'!B3:H102,6,FALSE)</f>
        <v>0</v>
      </c>
      <c r="H38" s="237" t="str">
        <f>VLOOKUP(B38,'пр.взв.'!B3:H102,7,FALSE)</f>
        <v>Шихавцов</v>
      </c>
    </row>
    <row r="39" spans="1:8" ht="12.75" customHeight="1">
      <c r="A39" s="253"/>
      <c r="B39" s="259"/>
      <c r="C39" s="252"/>
      <c r="D39" s="248"/>
      <c r="E39" s="244"/>
      <c r="F39" s="141"/>
      <c r="G39" s="263"/>
      <c r="H39" s="237"/>
    </row>
    <row r="40" spans="1:8" ht="12.75" customHeight="1">
      <c r="A40" s="253" t="s">
        <v>144</v>
      </c>
      <c r="B40" s="259">
        <v>8</v>
      </c>
      <c r="C40" s="251" t="str">
        <f>VLOOKUP(B40,'пр.взв.'!B3:H167,2,FALSE)</f>
        <v>БАНТЕЕВ Владислав Дмитриевич</v>
      </c>
      <c r="D40" s="248" t="str">
        <f>VLOOKUP(B40,'пр.взв.'!B4:H104,3,FALSE)</f>
        <v>28.08.91, МС</v>
      </c>
      <c r="E40" s="244" t="str">
        <f>VLOOKUP(B40,'пр.взв.'!B4:H104,4,FALSE)</f>
        <v>С-П</v>
      </c>
      <c r="F40" s="141" t="str">
        <f>VLOOKUP(B40,'пр.взв.'!B4:H104,5,FALSE)</f>
        <v>Санкт-Петербург, ПР</v>
      </c>
      <c r="G40" s="263">
        <f>VLOOKUP(B40,'пр.взв.'!B4:H104,6,FALSE)</f>
        <v>0</v>
      </c>
      <c r="H40" s="237" t="str">
        <f>VLOOKUP(B40,'пр.взв.'!B4:H104,7,FALSE)</f>
        <v>Коршунов А.И.</v>
      </c>
    </row>
    <row r="41" spans="1:8" ht="12.75" customHeight="1">
      <c r="A41" s="253"/>
      <c r="B41" s="259"/>
      <c r="C41" s="252"/>
      <c r="D41" s="248"/>
      <c r="E41" s="244"/>
      <c r="F41" s="141"/>
      <c r="G41" s="263"/>
      <c r="H41" s="237"/>
    </row>
    <row r="42" spans="1:8" ht="12.75" customHeight="1">
      <c r="A42" s="253" t="s">
        <v>146</v>
      </c>
      <c r="B42" s="259">
        <v>5</v>
      </c>
      <c r="C42" s="251" t="str">
        <f>VLOOKUP(B42,'пр.взв.'!B4:H169,2,FALSE)</f>
        <v>ГИЛЯЗОВ Руслан Мансурович</v>
      </c>
      <c r="D42" s="248" t="str">
        <f>VLOOKUP(B42,'пр.взв.'!B6:H106,3,FALSE)</f>
        <v>27.03.90, КМС</v>
      </c>
      <c r="E42" s="244" t="str">
        <f>VLOOKUP(B42,'пр.взв.'!B4:H106,4,FALSE)</f>
        <v>СФО</v>
      </c>
      <c r="F42" s="141" t="str">
        <f>VLOOKUP(B42,'пр.взв.'!B4:H106,5,FALSE)</f>
        <v>Новосибирская, Новосибирск, МО</v>
      </c>
      <c r="G42" s="263">
        <f>VLOOKUP(B42,'пр.взв.'!B4:H106,6,FALSE)</f>
        <v>0</v>
      </c>
      <c r="H42" s="237" t="str">
        <f>VLOOKUP(B42,'пр.взв.'!B4:H106,7,FALSE)</f>
        <v>Матмуратов А.А.</v>
      </c>
    </row>
    <row r="43" spans="1:8" ht="12.75" customHeight="1">
      <c r="A43" s="253"/>
      <c r="B43" s="259"/>
      <c r="C43" s="252"/>
      <c r="D43" s="248"/>
      <c r="E43" s="244"/>
      <c r="F43" s="141"/>
      <c r="G43" s="263"/>
      <c r="H43" s="237"/>
    </row>
    <row r="44" spans="1:8" ht="12.75" customHeight="1">
      <c r="A44" s="253" t="s">
        <v>146</v>
      </c>
      <c r="B44" s="259">
        <v>3</v>
      </c>
      <c r="C44" s="251" t="str">
        <f>VLOOKUP(B44,'пр.взв.'!B4:H171,2,FALSE)</f>
        <v>БИЙБУЛАТОВ Умар Батырбекович</v>
      </c>
      <c r="D44" s="248" t="str">
        <f>VLOOKUP(B44,'пр.взв.'!B4:H108,3,FALSE)</f>
        <v>05.07.89, МС</v>
      </c>
      <c r="E44" s="244" t="str">
        <f>VLOOKUP(B44,'пр.взв.'!B4:H108,4,FALSE)</f>
        <v>СКФО</v>
      </c>
      <c r="F44" s="141" t="str">
        <f>VLOOKUP(B44,'пр.взв.'!B4:H108,5,FALSE)</f>
        <v>Ставропольский, Новоселецкий, Д</v>
      </c>
      <c r="G44" s="263">
        <f>VLOOKUP(B44,'пр.взв.'!B4:H108,6,FALSE)</f>
        <v>0</v>
      </c>
      <c r="H44" s="237" t="str">
        <f>VLOOKUP(B44,'пр.взв.'!B4:H108,7,FALSE)</f>
        <v>Нурбагандов М.Н.</v>
      </c>
    </row>
    <row r="45" spans="1:8" ht="12.75" customHeight="1">
      <c r="A45" s="253"/>
      <c r="B45" s="259"/>
      <c r="C45" s="252"/>
      <c r="D45" s="248"/>
      <c r="E45" s="244"/>
      <c r="F45" s="141"/>
      <c r="G45" s="263"/>
      <c r="H45" s="237"/>
    </row>
    <row r="46" spans="1:8" ht="12.75" customHeight="1">
      <c r="A46" s="253" t="s">
        <v>146</v>
      </c>
      <c r="B46" s="259">
        <v>23</v>
      </c>
      <c r="C46" s="251" t="str">
        <f>VLOOKUP(B46,'пр.взв.'!B4:H173,2,FALSE)</f>
        <v>ВЛАСЕНКО Станислав Владимирович</v>
      </c>
      <c r="D46" s="248" t="str">
        <f>VLOOKUP(B46,'пр.взв.'!B4:H110,3,FALSE)</f>
        <v>21.02.93, 1р</v>
      </c>
      <c r="E46" s="244" t="str">
        <f>VLOOKUP(B46,'пр.взв.'!B4:H110,4,FALSE)</f>
        <v>СФО</v>
      </c>
      <c r="F46" s="141" t="str">
        <f>VLOOKUP(B46,'пр.взв.'!B4:H110,5,FALSE)</f>
        <v>Красноярский, Назарово, Д</v>
      </c>
      <c r="G46" s="263">
        <f>VLOOKUP(B46,'пр.взв.'!B4:H110,6,FALSE)</f>
        <v>0</v>
      </c>
      <c r="H46" s="237" t="str">
        <f>VLOOKUP(B46,'пр.взв.'!B4:H110,7,FALSE)</f>
        <v>Бут В.М., Знаменский Г.Е.</v>
      </c>
    </row>
    <row r="47" spans="1:8" ht="12.75" customHeight="1">
      <c r="A47" s="253"/>
      <c r="B47" s="259"/>
      <c r="C47" s="252"/>
      <c r="D47" s="248"/>
      <c r="E47" s="244"/>
      <c r="F47" s="141"/>
      <c r="G47" s="263"/>
      <c r="H47" s="237"/>
    </row>
    <row r="48" spans="1:8" ht="12.75" customHeight="1">
      <c r="A48" s="253" t="s">
        <v>146</v>
      </c>
      <c r="B48" s="259">
        <v>2</v>
      </c>
      <c r="C48" s="251" t="str">
        <f>VLOOKUP(B48,'пр.взв.'!B4:H175,2,FALSE)</f>
        <v>ГАДЖИЕВ Ахмед Гаджиевич</v>
      </c>
      <c r="D48" s="248" t="str">
        <f>VLOOKUP(B48,'пр.взв.'!B4:H112,3,FALSE)</f>
        <v>21.05.90, МС</v>
      </c>
      <c r="E48" s="244" t="str">
        <f>VLOOKUP(B48,'пр.взв.'!B4:H112,4,FALSE)</f>
        <v>ПФО</v>
      </c>
      <c r="F48" s="141" t="str">
        <f>VLOOKUP(B48,'пр.взв.'!B4:H112,5,FALSE)</f>
        <v>Нижегородская, Кстово, ВВ МВД</v>
      </c>
      <c r="G48" s="263">
        <f>VLOOKUP(B48,'пр.взв.'!B4:H112,6,FALSE)</f>
        <v>0</v>
      </c>
      <c r="H48" s="237" t="str">
        <f>VLOOKUP(B48,'пр.взв.'!B4:H112,7,FALSE)</f>
        <v>Фролов И.М., Аверьянов А.М.</v>
      </c>
    </row>
    <row r="49" spans="1:8" ht="12.75" customHeight="1">
      <c r="A49" s="253"/>
      <c r="B49" s="259"/>
      <c r="C49" s="252"/>
      <c r="D49" s="248"/>
      <c r="E49" s="244"/>
      <c r="F49" s="141"/>
      <c r="G49" s="263"/>
      <c r="H49" s="237"/>
    </row>
    <row r="50" spans="1:8" ht="12.75" customHeight="1">
      <c r="A50" s="253" t="s">
        <v>146</v>
      </c>
      <c r="B50" s="259">
        <v>20</v>
      </c>
      <c r="C50" s="251" t="str">
        <f>VLOOKUP(B50,'пр.взв.'!B4:H177,2,FALSE)</f>
        <v>САЛТАНОВ Александр Викторович</v>
      </c>
      <c r="D50" s="248" t="str">
        <f>VLOOKUP(B50,'пр.взв.'!B5:H114,3,FALSE)</f>
        <v>24.11.86, МС</v>
      </c>
      <c r="E50" s="244" t="str">
        <f>VLOOKUP(B50,'пр.взв.'!B5:H114,4,FALSE)</f>
        <v>СФО</v>
      </c>
      <c r="F50" s="141" t="str">
        <f>VLOOKUP(B50,'пр.взв.'!B5:H114,5,FALSE)</f>
        <v>Красноярский, Красноярск, Д</v>
      </c>
      <c r="G50" s="263">
        <f>VLOOKUP(B50,'пр.взв.'!B5:H114,6,FALSE)</f>
        <v>0</v>
      </c>
      <c r="H50" s="237" t="str">
        <f>VLOOKUP(B50,'пр.взв.'!B5:H114,7,FALSE)</f>
        <v>Знаменский Г.Е., Печковский В.В.</v>
      </c>
    </row>
    <row r="51" spans="1:8" ht="12.75" customHeight="1">
      <c r="A51" s="253"/>
      <c r="B51" s="259"/>
      <c r="C51" s="252"/>
      <c r="D51" s="248"/>
      <c r="E51" s="244"/>
      <c r="F51" s="141"/>
      <c r="G51" s="263"/>
      <c r="H51" s="237"/>
    </row>
    <row r="52" spans="1:8" ht="12.75" customHeight="1">
      <c r="A52" s="253" t="s">
        <v>145</v>
      </c>
      <c r="B52" s="259">
        <v>13</v>
      </c>
      <c r="C52" s="251" t="str">
        <f>VLOOKUP(B52,'пр.взв.'!B5:H179,2,FALSE)</f>
        <v>МАГОМЕДАЛИЕВ Раймонд Абдурахманович</v>
      </c>
      <c r="D52" s="248" t="str">
        <f>VLOOKUP(B52,'пр.взв.'!B5:H116,3,FALSE)</f>
        <v>10.06.90, МС</v>
      </c>
      <c r="E52" s="244" t="str">
        <f>VLOOKUP(B52,'пр.взв.'!B5:H116,4,FALSE)</f>
        <v>МОС</v>
      </c>
      <c r="F52" s="141" t="str">
        <f>VLOOKUP(B52,'пр.взв.'!B5:H116,5,FALSE)</f>
        <v>Москва, ПР.</v>
      </c>
      <c r="G52" s="263">
        <f>VLOOKUP(B52,'пр.взв.'!B5:H116,6,FALSE)</f>
        <v>0</v>
      </c>
      <c r="H52" s="237" t="str">
        <f>VLOOKUP(B52,'пр.взв.'!B5:H116,7,FALSE)</f>
        <v>Ганчук Ю., Елесин Н.А.</v>
      </c>
    </row>
    <row r="53" spans="1:8" ht="12.75" customHeight="1">
      <c r="A53" s="253"/>
      <c r="B53" s="259"/>
      <c r="C53" s="252"/>
      <c r="D53" s="248"/>
      <c r="E53" s="244"/>
      <c r="F53" s="141"/>
      <c r="G53" s="263"/>
      <c r="H53" s="237"/>
    </row>
    <row r="54" spans="1:8" ht="12.75" customHeight="1" hidden="1">
      <c r="A54" s="253" t="s">
        <v>42</v>
      </c>
      <c r="B54" s="259"/>
      <c r="C54" s="251" t="e">
        <f>VLOOKUP(B54,'пр.взв.'!B5:H181,2,FALSE)</f>
        <v>#N/A</v>
      </c>
      <c r="D54" s="248" t="e">
        <f>VLOOKUP(B54,'пр.взв.'!B5:H118,3,FALSE)</f>
        <v>#N/A</v>
      </c>
      <c r="E54" s="244" t="e">
        <f>VLOOKUP(B54,'пр.взв.'!B5:H118,4,FALSE)</f>
        <v>#N/A</v>
      </c>
      <c r="F54" s="141" t="e">
        <f>VLOOKUP(B54,'пр.взв.'!B5:H118,5,FALSE)</f>
        <v>#N/A</v>
      </c>
      <c r="G54" s="263" t="e">
        <f>VLOOKUP(B54,'пр.взв.'!B5:H118,6,FALSE)</f>
        <v>#N/A</v>
      </c>
      <c r="H54" s="237" t="e">
        <f>VLOOKUP(B54,'пр.взв.'!B5:H118,7,FALSE)</f>
        <v>#N/A</v>
      </c>
    </row>
    <row r="55" spans="1:8" ht="12.75" customHeight="1" hidden="1">
      <c r="A55" s="253"/>
      <c r="B55" s="259"/>
      <c r="C55" s="252"/>
      <c r="D55" s="248"/>
      <c r="E55" s="244"/>
      <c r="F55" s="141"/>
      <c r="G55" s="263"/>
      <c r="H55" s="237"/>
    </row>
    <row r="56" spans="1:8" ht="12.75" customHeight="1" hidden="1">
      <c r="A56" s="253" t="s">
        <v>42</v>
      </c>
      <c r="B56" s="259"/>
      <c r="C56" s="251" t="e">
        <f>VLOOKUP(B56,'пр.взв.'!B5:H183,2,FALSE)</f>
        <v>#N/A</v>
      </c>
      <c r="D56" s="248" t="e">
        <f>VLOOKUP(B56,'пр.взв.'!B5:H120,3,FALSE)</f>
        <v>#N/A</v>
      </c>
      <c r="E56" s="244" t="e">
        <f>VLOOKUP(B56,'пр.взв.'!B5:H120,4,FALSE)</f>
        <v>#N/A</v>
      </c>
      <c r="F56" s="141" t="e">
        <f>VLOOKUP(B56,'пр.взв.'!B5:H120,5,FALSE)</f>
        <v>#N/A</v>
      </c>
      <c r="G56" s="263" t="e">
        <f>VLOOKUP(B56,'пр.взв.'!B5:H120,6,FALSE)</f>
        <v>#N/A</v>
      </c>
      <c r="H56" s="237" t="e">
        <f>VLOOKUP(B56,'пр.взв.'!B5:H120,7,FALSE)</f>
        <v>#N/A</v>
      </c>
    </row>
    <row r="57" spans="1:8" ht="12.75" customHeight="1" hidden="1">
      <c r="A57" s="253"/>
      <c r="B57" s="259"/>
      <c r="C57" s="252"/>
      <c r="D57" s="248"/>
      <c r="E57" s="244"/>
      <c r="F57" s="141"/>
      <c r="G57" s="263"/>
      <c r="H57" s="237"/>
    </row>
    <row r="58" spans="1:8" ht="12.75" customHeight="1" hidden="1">
      <c r="A58" s="253" t="s">
        <v>42</v>
      </c>
      <c r="B58" s="259"/>
      <c r="C58" s="262" t="e">
        <f>VLOOKUP(B58,'пр.взв.'!B5:H185,2,FALSE)</f>
        <v>#N/A</v>
      </c>
      <c r="D58" s="248" t="e">
        <f>VLOOKUP(B58,'пр.взв.'!B7:H122,3,FALSE)</f>
        <v>#N/A</v>
      </c>
      <c r="E58" s="244" t="e">
        <f>VLOOKUP(B58,'пр.взв.'!B5:H122,4,FALSE)</f>
        <v>#N/A</v>
      </c>
      <c r="F58" s="141" t="e">
        <f>VLOOKUP(B58,'пр.взв.'!B5:H122,5,FALSE)</f>
        <v>#N/A</v>
      </c>
      <c r="G58" s="263" t="e">
        <f>VLOOKUP(B58,'пр.взв.'!B5:H122,6,FALSE)</f>
        <v>#N/A</v>
      </c>
      <c r="H58" s="237" t="e">
        <f>VLOOKUP(B58,'пр.взв.'!B5:H122,7,FALSE)</f>
        <v>#N/A</v>
      </c>
    </row>
    <row r="59" spans="1:8" ht="12.75" customHeight="1" hidden="1">
      <c r="A59" s="253"/>
      <c r="B59" s="259"/>
      <c r="C59" s="252"/>
      <c r="D59" s="248"/>
      <c r="E59" s="244"/>
      <c r="F59" s="141"/>
      <c r="G59" s="263"/>
      <c r="H59" s="237"/>
    </row>
    <row r="60" spans="1:8" ht="11.25" customHeight="1" hidden="1">
      <c r="A60" s="253" t="s">
        <v>42</v>
      </c>
      <c r="B60" s="260"/>
      <c r="C60" s="251" t="e">
        <f>VLOOKUP(B60,'пр.взв.'!B5:H187,2,FALSE)</f>
        <v>#N/A</v>
      </c>
      <c r="D60" s="261" t="e">
        <f>VLOOKUP(B60,'пр.взв.'!B1:H124,3,FALSE)</f>
        <v>#N/A</v>
      </c>
      <c r="E60" s="245" t="e">
        <f>VLOOKUP(B60,'пр.взв.'!B6:H124,4,FALSE)</f>
        <v>#N/A</v>
      </c>
      <c r="F60" s="246" t="e">
        <f>VLOOKUP(B60,'пр.взв.'!B6:H124,5,FALSE)</f>
        <v>#N/A</v>
      </c>
      <c r="G60" s="158" t="e">
        <f>VLOOKUP(B60,'пр.взв.'!B6:H124,6,FALSE)</f>
        <v>#N/A</v>
      </c>
      <c r="H60" s="240" t="e">
        <f>VLOOKUP(B60,'пр.взв.'!B6:H124,7,FALSE)</f>
        <v>#N/A</v>
      </c>
    </row>
    <row r="61" spans="1:8" ht="11.25" customHeight="1" hidden="1">
      <c r="A61" s="253"/>
      <c r="B61" s="259"/>
      <c r="C61" s="252"/>
      <c r="D61" s="248"/>
      <c r="E61" s="244"/>
      <c r="F61" s="141"/>
      <c r="G61" s="134"/>
      <c r="H61" s="237"/>
    </row>
    <row r="62" spans="1:8" ht="11.25" customHeight="1" hidden="1">
      <c r="A62" s="253" t="s">
        <v>42</v>
      </c>
      <c r="B62" s="259"/>
      <c r="C62" s="251" t="e">
        <f>VLOOKUP(B62,'пр.взв.'!B6:H189,2,FALSE)</f>
        <v>#N/A</v>
      </c>
      <c r="D62" s="248" t="e">
        <f>VLOOKUP(B62,'пр.взв.'!B6:H126,3,FALSE)</f>
        <v>#N/A</v>
      </c>
      <c r="E62" s="244" t="e">
        <f>VLOOKUP(B62,'пр.взв.'!B6:H126,4,FALSE)</f>
        <v>#N/A</v>
      </c>
      <c r="F62" s="141" t="e">
        <f>VLOOKUP(B62,'пр.взв.'!B6:H126,5,FALSE)</f>
        <v>#N/A</v>
      </c>
      <c r="G62" s="134" t="e">
        <f>VLOOKUP(B62,'пр.взв.'!B6:H126,6,FALSE)</f>
        <v>#N/A</v>
      </c>
      <c r="H62" s="237" t="e">
        <f>VLOOKUP(B62,'пр.взв.'!B6:H126,7,FALSE)</f>
        <v>#N/A</v>
      </c>
    </row>
    <row r="63" spans="1:8" ht="11.25" customHeight="1" hidden="1">
      <c r="A63" s="253"/>
      <c r="B63" s="259"/>
      <c r="C63" s="252"/>
      <c r="D63" s="248"/>
      <c r="E63" s="244"/>
      <c r="F63" s="141"/>
      <c r="G63" s="134"/>
      <c r="H63" s="237"/>
    </row>
    <row r="64" spans="1:8" ht="11.25" customHeight="1" hidden="1">
      <c r="A64" s="253" t="s">
        <v>42</v>
      </c>
      <c r="B64" s="259"/>
      <c r="C64" s="251" t="e">
        <f>VLOOKUP(B64,'пр.взв.'!B6:H191,2,FALSE)</f>
        <v>#N/A</v>
      </c>
      <c r="D64" s="248" t="e">
        <f>VLOOKUP(B64,'пр.взв.'!B6:H128,3,FALSE)</f>
        <v>#N/A</v>
      </c>
      <c r="E64" s="244" t="e">
        <f>VLOOKUP(B64,'пр.взв.'!B6:H128,4,FALSE)</f>
        <v>#N/A</v>
      </c>
      <c r="F64" s="141" t="e">
        <f>VLOOKUP(B64,'пр.взв.'!B6:H128,5,FALSE)</f>
        <v>#N/A</v>
      </c>
      <c r="G64" s="134" t="e">
        <f>VLOOKUP(B64,'пр.взв.'!B6:H128,6,FALSE)</f>
        <v>#N/A</v>
      </c>
      <c r="H64" s="237" t="e">
        <f>VLOOKUP(B64,'пр.взв.'!B6:H128,7,FALSE)</f>
        <v>#N/A</v>
      </c>
    </row>
    <row r="65" spans="1:8" ht="11.25" customHeight="1" hidden="1">
      <c r="A65" s="253"/>
      <c r="B65" s="259"/>
      <c r="C65" s="252"/>
      <c r="D65" s="248"/>
      <c r="E65" s="244"/>
      <c r="F65" s="141"/>
      <c r="G65" s="134"/>
      <c r="H65" s="237"/>
    </row>
    <row r="66" spans="1:8" ht="11.25" customHeight="1" hidden="1">
      <c r="A66" s="253" t="s">
        <v>42</v>
      </c>
      <c r="B66" s="259"/>
      <c r="C66" s="251" t="e">
        <f>VLOOKUP(B66,'пр.взв.'!B6:H193,2,FALSE)</f>
        <v>#N/A</v>
      </c>
      <c r="D66" s="248" t="e">
        <f>VLOOKUP(B66,'пр.взв.'!B6:H130,3,FALSE)</f>
        <v>#N/A</v>
      </c>
      <c r="E66" s="244" t="e">
        <f>VLOOKUP(B66,'пр.взв.'!B6:H130,4,FALSE)</f>
        <v>#N/A</v>
      </c>
      <c r="F66" s="141" t="e">
        <f>VLOOKUP(B66,'пр.взв.'!B6:H130,5,FALSE)</f>
        <v>#N/A</v>
      </c>
      <c r="G66" s="134" t="e">
        <f>VLOOKUP(B66,'пр.взв.'!B6:H130,6,FALSE)</f>
        <v>#N/A</v>
      </c>
      <c r="H66" s="237" t="e">
        <f>VLOOKUP(B66,'пр.взв.'!B6:H130,7,FALSE)</f>
        <v>#N/A</v>
      </c>
    </row>
    <row r="67" spans="1:8" ht="11.25" customHeight="1" hidden="1">
      <c r="A67" s="253"/>
      <c r="B67" s="259"/>
      <c r="C67" s="252"/>
      <c r="D67" s="248"/>
      <c r="E67" s="244"/>
      <c r="F67" s="141"/>
      <c r="G67" s="134"/>
      <c r="H67" s="237"/>
    </row>
    <row r="68" spans="1:8" ht="11.25" customHeight="1" hidden="1">
      <c r="A68" s="253" t="s">
        <v>42</v>
      </c>
      <c r="B68" s="254"/>
      <c r="C68" s="251" t="e">
        <f>VLOOKUP(B68,'пр.взв.'!B6:H195,2,FALSE)</f>
        <v>#N/A</v>
      </c>
      <c r="D68" s="248" t="e">
        <f>VLOOKUP(B68,'пр.взв.'!B6:H132,3,FALSE)</f>
        <v>#N/A</v>
      </c>
      <c r="E68" s="244" t="e">
        <f>VLOOKUP(B68,'пр.взв.'!B6:H132,4,FALSE)</f>
        <v>#N/A</v>
      </c>
      <c r="F68" s="141" t="e">
        <f>VLOOKUP(B68,'пр.взв.'!B6:H132,5,FALSE)</f>
        <v>#N/A</v>
      </c>
      <c r="G68" s="134" t="e">
        <f>VLOOKUP(B68,'пр.взв.'!B6:H132,6,FALSE)</f>
        <v>#N/A</v>
      </c>
      <c r="H68" s="237" t="e">
        <f>VLOOKUP(B68,'пр.взв.'!B6:H132,7,FALSE)</f>
        <v>#N/A</v>
      </c>
    </row>
    <row r="69" spans="1:8" ht="11.25" customHeight="1" hidden="1" thickBot="1">
      <c r="A69" s="253"/>
      <c r="B69" s="255"/>
      <c r="C69" s="256"/>
      <c r="D69" s="257"/>
      <c r="E69" s="249"/>
      <c r="F69" s="250"/>
      <c r="G69" s="258"/>
      <c r="H69" s="238"/>
    </row>
    <row r="70" spans="1:7" ht="32.25" customHeight="1">
      <c r="A70" s="28" t="str">
        <f>HYPERLINK('[1]реквизиты'!$A$6)</f>
        <v>Гл. судья, судья МК</v>
      </c>
      <c r="B70" s="5"/>
      <c r="C70" s="29"/>
      <c r="D70" s="29"/>
      <c r="E70" s="90" t="str">
        <f>'[1]реквизиты'!$G$7</f>
        <v>А.А.Лебедев</v>
      </c>
      <c r="G70" s="102" t="str">
        <f>'[1]реквизиты'!$G$8</f>
        <v>/г.Москва/</v>
      </c>
    </row>
    <row r="71" spans="1:7" ht="28.5" customHeight="1">
      <c r="A71" s="28" t="str">
        <f>HYPERLINK('[1]реквизиты'!$A$8)</f>
        <v>Гл. секретарь, судья ВК</v>
      </c>
      <c r="B71" s="5"/>
      <c r="C71" s="29"/>
      <c r="D71" s="29"/>
      <c r="E71" s="101" t="str">
        <f>'[1]реквизиты'!$G$9</f>
        <v>С.Н.Мордовин</v>
      </c>
      <c r="G71" s="102" t="str">
        <f>'[1]реквизиты'!$G$10</f>
        <v>/г.Горно-Алтайск/</v>
      </c>
    </row>
    <row r="72" spans="1:7" ht="12.75">
      <c r="A72" s="5"/>
      <c r="B72" s="5"/>
      <c r="C72" s="5"/>
      <c r="D72" s="29"/>
      <c r="E72" s="5"/>
      <c r="F72" s="5"/>
      <c r="G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5" ht="27.75" customHeight="1">
      <c r="A75" s="4"/>
      <c r="C75" s="10"/>
      <c r="D75" s="10"/>
      <c r="E75" s="10"/>
    </row>
    <row r="76" spans="1:5" ht="12.75">
      <c r="A76" s="4"/>
      <c r="B76" s="11"/>
      <c r="C76" s="11"/>
      <c r="D76" s="11"/>
      <c r="E76" s="11"/>
    </row>
    <row r="77" spans="1:6" ht="12.75">
      <c r="A77" s="4"/>
      <c r="B77" s="11"/>
      <c r="C77" s="11"/>
      <c r="D77" s="11"/>
      <c r="E77" s="11"/>
      <c r="F77" s="11"/>
    </row>
    <row r="78" spans="1:6" ht="12.75">
      <c r="A78" s="4"/>
      <c r="B78" s="11"/>
      <c r="C78" s="11"/>
      <c r="D78" s="11"/>
      <c r="E78" s="11"/>
      <c r="F78" s="11"/>
    </row>
    <row r="79" ht="12.75">
      <c r="A79" s="4"/>
    </row>
    <row r="80" ht="12.75">
      <c r="A80" s="4"/>
    </row>
  </sheetData>
  <sheetProtection/>
  <mergeCells count="267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54:G55"/>
    <mergeCell ref="E56:E57"/>
    <mergeCell ref="F56:F57"/>
    <mergeCell ref="G56:G57"/>
    <mergeCell ref="E54:E55"/>
    <mergeCell ref="F54:F55"/>
    <mergeCell ref="A58:A59"/>
    <mergeCell ref="B58:B59"/>
    <mergeCell ref="A60:A61"/>
    <mergeCell ref="B60:B61"/>
    <mergeCell ref="C60:C61"/>
    <mergeCell ref="D60:D61"/>
    <mergeCell ref="C58:C59"/>
    <mergeCell ref="D58:D59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C66:C67"/>
    <mergeCell ref="D66:D67"/>
    <mergeCell ref="A68:A69"/>
    <mergeCell ref="B68:B69"/>
    <mergeCell ref="C68:C69"/>
    <mergeCell ref="D68:D69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E62:E63"/>
    <mergeCell ref="F62:F63"/>
    <mergeCell ref="E60:E61"/>
    <mergeCell ref="F60:F61"/>
    <mergeCell ref="E58:E59"/>
    <mergeCell ref="F58:F59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56:H57"/>
    <mergeCell ref="H58:H59"/>
    <mergeCell ref="H44:H45"/>
    <mergeCell ref="H46:H47"/>
    <mergeCell ref="H48:H49"/>
    <mergeCell ref="H50:H51"/>
    <mergeCell ref="B3:G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2" sqref="A1:H42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12" t="str">
        <f>HYPERLINK('[1]реквизиты'!$A$2)</f>
        <v>Чемпионат России по БОЕВОМУ САМБО </v>
      </c>
      <c r="B1" s="113"/>
      <c r="C1" s="113"/>
      <c r="D1" s="113"/>
      <c r="E1" s="113"/>
      <c r="F1" s="113"/>
      <c r="G1" s="113"/>
      <c r="H1" s="114"/>
    </row>
    <row r="2" spans="1:8" ht="12.75" customHeight="1">
      <c r="A2" s="291" t="str">
        <f>HYPERLINK('[1]реквизиты'!$A$3)</f>
        <v>17-20 февраля 2015г.                                                         г.Красноярск</v>
      </c>
      <c r="B2" s="291"/>
      <c r="C2" s="291"/>
      <c r="D2" s="291"/>
      <c r="E2" s="291"/>
      <c r="F2" s="291"/>
      <c r="G2" s="291"/>
      <c r="H2" s="291"/>
    </row>
    <row r="3" spans="1:8" ht="18.75" thickBot="1">
      <c r="A3" s="292" t="s">
        <v>28</v>
      </c>
      <c r="B3" s="292"/>
      <c r="C3" s="292"/>
      <c r="D3" s="292"/>
      <c r="E3" s="292"/>
      <c r="F3" s="292"/>
      <c r="G3" s="292"/>
      <c r="H3" s="292"/>
    </row>
    <row r="4" spans="2:8" ht="18.75" thickBot="1">
      <c r="B4" s="33"/>
      <c r="C4" s="34"/>
      <c r="D4" s="293" t="str">
        <f>'пр.взв.'!D4</f>
        <v>в.к. 82 кг.</v>
      </c>
      <c r="E4" s="294"/>
      <c r="F4" s="295"/>
      <c r="G4" s="34"/>
      <c r="H4" s="34"/>
    </row>
    <row r="5" spans="1:8" ht="18.75" thickBot="1">
      <c r="A5" s="34"/>
      <c r="B5" s="34"/>
      <c r="C5" s="34"/>
      <c r="D5" s="34"/>
      <c r="E5" s="34"/>
      <c r="F5" s="34"/>
      <c r="G5" s="34"/>
      <c r="H5" s="34"/>
    </row>
    <row r="6" spans="1:10" ht="12.75" customHeight="1">
      <c r="A6" s="288" t="s">
        <v>29</v>
      </c>
      <c r="B6" s="280" t="str">
        <f>VLOOKUP(J6,'пр.взв.'!B6:G133,2,FALSE)</f>
        <v>ИВАНОВ Алексей Романович</v>
      </c>
      <c r="C6" s="280"/>
      <c r="D6" s="280"/>
      <c r="E6" s="280"/>
      <c r="F6" s="280"/>
      <c r="G6" s="280"/>
      <c r="H6" s="286" t="str">
        <f>VLOOKUP(J6,'пр.взв.'!B6:G133,3,FALSE)</f>
        <v>24.06.87, МС</v>
      </c>
      <c r="I6" s="34"/>
      <c r="J6" s="38">
        <f>'пр.хода'!K17</f>
        <v>7</v>
      </c>
    </row>
    <row r="7" spans="1:10" ht="12.75" customHeight="1">
      <c r="A7" s="289"/>
      <c r="B7" s="281"/>
      <c r="C7" s="281"/>
      <c r="D7" s="281"/>
      <c r="E7" s="281"/>
      <c r="F7" s="281"/>
      <c r="G7" s="281"/>
      <c r="H7" s="287"/>
      <c r="I7" s="34"/>
      <c r="J7" s="38"/>
    </row>
    <row r="8" spans="1:10" ht="12.75" customHeight="1">
      <c r="A8" s="289"/>
      <c r="B8" s="282" t="str">
        <f>VLOOKUP(J6,'пр.взв.'!B6:G133,5,FALSE)</f>
        <v>Москва, ПР</v>
      </c>
      <c r="C8" s="282"/>
      <c r="D8" s="282"/>
      <c r="E8" s="282"/>
      <c r="F8" s="282"/>
      <c r="G8" s="282"/>
      <c r="H8" s="283"/>
      <c r="I8" s="34"/>
      <c r="J8" s="38"/>
    </row>
    <row r="9" spans="1:10" ht="13.5" customHeight="1" thickBot="1">
      <c r="A9" s="290"/>
      <c r="B9" s="284"/>
      <c r="C9" s="284"/>
      <c r="D9" s="284"/>
      <c r="E9" s="284"/>
      <c r="F9" s="284"/>
      <c r="G9" s="284"/>
      <c r="H9" s="285"/>
      <c r="I9" s="34"/>
      <c r="J9" s="38"/>
    </row>
    <row r="10" spans="1:10" ht="18.75" thickBot="1">
      <c r="A10" s="34"/>
      <c r="B10" s="34"/>
      <c r="C10" s="34"/>
      <c r="D10" s="34"/>
      <c r="E10" s="34"/>
      <c r="F10" s="34"/>
      <c r="G10" s="34"/>
      <c r="H10" s="34"/>
      <c r="I10" s="34"/>
      <c r="J10" s="38"/>
    </row>
    <row r="11" spans="1:10" ht="12.75" customHeight="1">
      <c r="A11" s="296" t="s">
        <v>30</v>
      </c>
      <c r="B11" s="280" t="str">
        <f>VLOOKUP(J11,'пр.взв.'!B6:G133,2,FALSE)</f>
        <v>КЕРИМОВ Мурад Курбанович</v>
      </c>
      <c r="C11" s="280"/>
      <c r="D11" s="280"/>
      <c r="E11" s="280"/>
      <c r="F11" s="280"/>
      <c r="G11" s="280"/>
      <c r="H11" s="286" t="str">
        <f>VLOOKUP(J11,'пр.взв.'!B6:G133,3,FALSE)</f>
        <v>02.08.87, МСМК</v>
      </c>
      <c r="I11" s="34"/>
      <c r="J11" s="38">
        <f>'пр.хода'!K25</f>
        <v>12</v>
      </c>
    </row>
    <row r="12" spans="1:10" ht="12.75" customHeight="1">
      <c r="A12" s="297"/>
      <c r="B12" s="281"/>
      <c r="C12" s="281"/>
      <c r="D12" s="281"/>
      <c r="E12" s="281"/>
      <c r="F12" s="281"/>
      <c r="G12" s="281"/>
      <c r="H12" s="287"/>
      <c r="I12" s="34"/>
      <c r="J12" s="38"/>
    </row>
    <row r="13" spans="1:10" ht="12.75" customHeight="1">
      <c r="A13" s="297"/>
      <c r="B13" s="282" t="str">
        <f>VLOOKUP(J11,'пр.взв.'!B6:G133,5,FALSE)</f>
        <v>Москва, ПР.</v>
      </c>
      <c r="C13" s="282"/>
      <c r="D13" s="282"/>
      <c r="E13" s="282"/>
      <c r="F13" s="282"/>
      <c r="G13" s="282"/>
      <c r="H13" s="283"/>
      <c r="I13" s="34"/>
      <c r="J13" s="38"/>
    </row>
    <row r="14" spans="1:10" ht="13.5" customHeight="1" thickBot="1">
      <c r="A14" s="298"/>
      <c r="B14" s="284"/>
      <c r="C14" s="284"/>
      <c r="D14" s="284"/>
      <c r="E14" s="284"/>
      <c r="F14" s="284"/>
      <c r="G14" s="284"/>
      <c r="H14" s="285"/>
      <c r="I14" s="34"/>
      <c r="J14" s="38"/>
    </row>
    <row r="15" spans="1:10" ht="18.75" thickBot="1">
      <c r="A15" s="34"/>
      <c r="B15" s="34"/>
      <c r="C15" s="34"/>
      <c r="D15" s="34"/>
      <c r="E15" s="34"/>
      <c r="F15" s="34"/>
      <c r="G15" s="34"/>
      <c r="H15" s="34"/>
      <c r="I15" s="34"/>
      <c r="J15" s="38"/>
    </row>
    <row r="16" spans="1:10" ht="12.75" customHeight="1">
      <c r="A16" s="299" t="s">
        <v>31</v>
      </c>
      <c r="B16" s="280" t="str">
        <f>VLOOKUP(J16,'пр.взв.'!B6:G133,2,FALSE)</f>
        <v>МАМЕДОВ Эльвин Махалович</v>
      </c>
      <c r="C16" s="280"/>
      <c r="D16" s="280"/>
      <c r="E16" s="280"/>
      <c r="F16" s="280"/>
      <c r="G16" s="280"/>
      <c r="H16" s="286" t="str">
        <f>VLOOKUP(J16,'пр.взв.'!B6:G133,3,FALSE)</f>
        <v>04.01.91, МС</v>
      </c>
      <c r="I16" s="34"/>
      <c r="J16" s="38">
        <f>'пр.хода'!O11</f>
        <v>1</v>
      </c>
    </row>
    <row r="17" spans="1:10" ht="12.75" customHeight="1">
      <c r="A17" s="300"/>
      <c r="B17" s="281"/>
      <c r="C17" s="281"/>
      <c r="D17" s="281"/>
      <c r="E17" s="281"/>
      <c r="F17" s="281"/>
      <c r="G17" s="281"/>
      <c r="H17" s="287"/>
      <c r="I17" s="34"/>
      <c r="J17" s="38"/>
    </row>
    <row r="18" spans="1:10" ht="12.75" customHeight="1">
      <c r="A18" s="300"/>
      <c r="B18" s="282" t="str">
        <f>VLOOKUP(J16,'пр.взв.'!B6:G133,5,FALSE)</f>
        <v>Р.Карелия, Петрозаводск, ПР.</v>
      </c>
      <c r="C18" s="282"/>
      <c r="D18" s="282"/>
      <c r="E18" s="282"/>
      <c r="F18" s="282"/>
      <c r="G18" s="282"/>
      <c r="H18" s="283"/>
      <c r="I18" s="34"/>
      <c r="J18" s="38"/>
    </row>
    <row r="19" spans="1:10" ht="13.5" customHeight="1" thickBot="1">
      <c r="A19" s="301"/>
      <c r="B19" s="284"/>
      <c r="C19" s="284"/>
      <c r="D19" s="284"/>
      <c r="E19" s="284"/>
      <c r="F19" s="284"/>
      <c r="G19" s="284"/>
      <c r="H19" s="285"/>
      <c r="I19" s="34"/>
      <c r="J19" s="38"/>
    </row>
    <row r="20" spans="1:10" ht="18.75" thickBot="1">
      <c r="A20" s="34"/>
      <c r="B20" s="34"/>
      <c r="C20" s="34"/>
      <c r="D20" s="34"/>
      <c r="E20" s="34"/>
      <c r="F20" s="34"/>
      <c r="G20" s="34"/>
      <c r="H20" s="34"/>
      <c r="I20" s="34"/>
      <c r="J20" s="38"/>
    </row>
    <row r="21" spans="1:10" ht="12.75" customHeight="1">
      <c r="A21" s="299" t="s">
        <v>31</v>
      </c>
      <c r="B21" s="280" t="str">
        <f>VLOOKUP(J21,'пр.взв.'!B6:G133,2,FALSE)</f>
        <v>ПОТАШНИК Николай Владимирович</v>
      </c>
      <c r="C21" s="280"/>
      <c r="D21" s="280"/>
      <c r="E21" s="280"/>
      <c r="F21" s="280"/>
      <c r="G21" s="280"/>
      <c r="H21" s="286" t="str">
        <f>VLOOKUP(J21,'пр.взв.'!B7:G138,3,FALSE)</f>
        <v>20.05.91, МС</v>
      </c>
      <c r="I21" s="34"/>
      <c r="J21" s="38">
        <f>'пр.хода'!O39</f>
        <v>4</v>
      </c>
    </row>
    <row r="22" spans="1:10" ht="12.75" customHeight="1">
      <c r="A22" s="300"/>
      <c r="B22" s="281"/>
      <c r="C22" s="281"/>
      <c r="D22" s="281"/>
      <c r="E22" s="281"/>
      <c r="F22" s="281"/>
      <c r="G22" s="281"/>
      <c r="H22" s="287"/>
      <c r="I22" s="34"/>
      <c r="J22" s="38"/>
    </row>
    <row r="23" spans="1:9" ht="12.75" customHeight="1">
      <c r="A23" s="300"/>
      <c r="B23" s="282" t="str">
        <f>VLOOKUP(J21,'пр.взв.'!B6:G133,5,FALSE)</f>
        <v>Нижегородская, Кстово, ВВ МВД</v>
      </c>
      <c r="C23" s="282"/>
      <c r="D23" s="282"/>
      <c r="E23" s="282"/>
      <c r="F23" s="282"/>
      <c r="G23" s="282"/>
      <c r="H23" s="283"/>
      <c r="I23" s="34"/>
    </row>
    <row r="24" spans="1:9" ht="13.5" customHeight="1" thickBot="1">
      <c r="A24" s="301"/>
      <c r="B24" s="284"/>
      <c r="C24" s="284"/>
      <c r="D24" s="284"/>
      <c r="E24" s="284"/>
      <c r="F24" s="284"/>
      <c r="G24" s="284"/>
      <c r="H24" s="285"/>
      <c r="I24" s="34"/>
    </row>
    <row r="25" spans="1:8" ht="18">
      <c r="A25" s="34"/>
      <c r="B25" s="34"/>
      <c r="C25" s="34"/>
      <c r="D25" s="34"/>
      <c r="E25" s="34"/>
      <c r="F25" s="34"/>
      <c r="G25" s="34"/>
      <c r="H25" s="34"/>
    </row>
    <row r="26" spans="1:8" ht="18">
      <c r="A26" s="34" t="s">
        <v>36</v>
      </c>
      <c r="B26" s="34"/>
      <c r="C26" s="34"/>
      <c r="D26" s="34"/>
      <c r="E26" s="34"/>
      <c r="F26" s="34"/>
      <c r="G26" s="34"/>
      <c r="H26" s="34"/>
    </row>
    <row r="27" ht="13.5" thickBot="1"/>
    <row r="28" spans="1:10" ht="12.75" customHeight="1">
      <c r="A28" s="302" t="str">
        <f>VLOOKUP(J28,'пр.взв.'!B7:H70,7,FALSE)</f>
        <v>Дамдинцурунов В.А.</v>
      </c>
      <c r="B28" s="303"/>
      <c r="C28" s="303"/>
      <c r="D28" s="303"/>
      <c r="E28" s="303"/>
      <c r="F28" s="303"/>
      <c r="G28" s="303"/>
      <c r="H28" s="304"/>
      <c r="J28">
        <f>'пр.хода'!K17</f>
        <v>7</v>
      </c>
    </row>
    <row r="29" spans="1:8" ht="13.5" customHeight="1" thickBot="1">
      <c r="A29" s="305"/>
      <c r="B29" s="284"/>
      <c r="C29" s="284"/>
      <c r="D29" s="284"/>
      <c r="E29" s="284"/>
      <c r="F29" s="284"/>
      <c r="G29" s="284"/>
      <c r="H29" s="285"/>
    </row>
    <row r="32" spans="1:8" ht="18">
      <c r="A32" s="34" t="s">
        <v>32</v>
      </c>
      <c r="B32" s="34"/>
      <c r="C32" s="34"/>
      <c r="D32" s="34"/>
      <c r="E32" s="34"/>
      <c r="F32" s="34"/>
      <c r="G32" s="34"/>
      <c r="H32" s="34"/>
    </row>
    <row r="33" spans="1:8" ht="18">
      <c r="A33" s="34"/>
      <c r="B33" s="34"/>
      <c r="C33" s="34"/>
      <c r="D33" s="34"/>
      <c r="E33" s="34"/>
      <c r="F33" s="34"/>
      <c r="G33" s="34"/>
      <c r="H33" s="34"/>
    </row>
    <row r="34" spans="1:8" ht="18">
      <c r="A34" s="34"/>
      <c r="B34" s="34"/>
      <c r="C34" s="34"/>
      <c r="D34" s="34"/>
      <c r="E34" s="34"/>
      <c r="F34" s="34"/>
      <c r="G34" s="34"/>
      <c r="H34" s="34"/>
    </row>
    <row r="35" spans="1:8" ht="18">
      <c r="A35" s="35"/>
      <c r="B35" s="35"/>
      <c r="C35" s="35"/>
      <c r="D35" s="35"/>
      <c r="E35" s="35"/>
      <c r="F35" s="35"/>
      <c r="G35" s="35"/>
      <c r="H35" s="35"/>
    </row>
    <row r="36" spans="1:8" ht="18">
      <c r="A36" s="36"/>
      <c r="B36" s="36"/>
      <c r="C36" s="36"/>
      <c r="D36" s="36"/>
      <c r="E36" s="36"/>
      <c r="F36" s="36"/>
      <c r="G36" s="36"/>
      <c r="H36" s="36"/>
    </row>
    <row r="37" spans="1:8" ht="18">
      <c r="A37" s="35"/>
      <c r="B37" s="35"/>
      <c r="C37" s="35"/>
      <c r="D37" s="35"/>
      <c r="E37" s="35"/>
      <c r="F37" s="35"/>
      <c r="G37" s="35"/>
      <c r="H37" s="35"/>
    </row>
    <row r="38" spans="1:8" ht="18">
      <c r="A38" s="37"/>
      <c r="B38" s="37"/>
      <c r="C38" s="37"/>
      <c r="D38" s="37"/>
      <c r="E38" s="37"/>
      <c r="F38" s="37"/>
      <c r="G38" s="37"/>
      <c r="H38" s="37"/>
    </row>
    <row r="39" spans="1:8" ht="18">
      <c r="A39" s="35"/>
      <c r="B39" s="35"/>
      <c r="C39" s="35"/>
      <c r="D39" s="35"/>
      <c r="E39" s="35"/>
      <c r="F39" s="35"/>
      <c r="G39" s="35"/>
      <c r="H39" s="35"/>
    </row>
    <row r="40" spans="1:8" ht="18">
      <c r="A40" s="37"/>
      <c r="B40" s="37"/>
      <c r="C40" s="37"/>
      <c r="D40" s="37"/>
      <c r="E40" s="37"/>
      <c r="F40" s="37"/>
      <c r="G40" s="37"/>
      <c r="H40" s="37"/>
    </row>
    <row r="41" spans="1:8" ht="18">
      <c r="A41" s="35"/>
      <c r="B41" s="35"/>
      <c r="C41" s="35"/>
      <c r="D41" s="35"/>
      <c r="E41" s="35"/>
      <c r="F41" s="35"/>
      <c r="G41" s="35"/>
      <c r="H41" s="35"/>
    </row>
    <row r="42" spans="1:8" ht="18">
      <c r="A42" s="37"/>
      <c r="B42" s="37"/>
      <c r="C42" s="37"/>
      <c r="D42" s="37"/>
      <c r="E42" s="37"/>
      <c r="F42" s="37"/>
      <c r="G42" s="37"/>
      <c r="H42" s="37"/>
    </row>
    <row r="43" spans="1:8" ht="18">
      <c r="A43" s="35"/>
      <c r="B43" s="35"/>
      <c r="C43" s="35"/>
      <c r="D43" s="35"/>
      <c r="E43" s="35"/>
      <c r="F43" s="35"/>
      <c r="G43" s="35"/>
      <c r="H43" s="35"/>
    </row>
    <row r="44" spans="1:8" ht="18">
      <c r="A44" s="37"/>
      <c r="B44" s="37"/>
      <c r="C44" s="37"/>
      <c r="D44" s="37"/>
      <c r="E44" s="37"/>
      <c r="F44" s="37"/>
      <c r="G44" s="37"/>
      <c r="H44" s="37"/>
    </row>
  </sheetData>
  <sheetProtection/>
  <mergeCells count="21"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A11:A14"/>
    <mergeCell ref="H16:H17"/>
    <mergeCell ref="B11:G12"/>
    <mergeCell ref="B8:H9"/>
    <mergeCell ref="A16:A19"/>
    <mergeCell ref="B6:G7"/>
    <mergeCell ref="B13:H14"/>
    <mergeCell ref="H6:H7"/>
    <mergeCell ref="B18:H19"/>
    <mergeCell ref="A6:A9"/>
    <mergeCell ref="B16:G17"/>
    <mergeCell ref="H11:H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Mordovin</cp:lastModifiedBy>
  <cp:lastPrinted>2015-02-19T13:52:10Z</cp:lastPrinted>
  <dcterms:created xsi:type="dcterms:W3CDTF">1996-10-08T23:32:33Z</dcterms:created>
  <dcterms:modified xsi:type="dcterms:W3CDTF">2015-03-04T16:56:51Z</dcterms:modified>
  <cp:category/>
  <cp:version/>
  <cp:contentType/>
  <cp:contentStatus/>
</cp:coreProperties>
</file>