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<sst xmlns="http://schemas.openxmlformats.org/spreadsheetml/2006/main" count="230" uniqueCount="62">
  <si>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</si>
  <si>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</si>
  <si>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</si>
  <si>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</si>
  <si>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</si>
  <si>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</si>
  <si>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</si>
  <si>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</si>
  <si>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</si>
  <si>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</si>
  <si>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</si>
  <si>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</si>
  <si>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</si>
  <si>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</si>
  <si>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</si>
  <si>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</si>
  <si>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</si>
  <si>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</si>
  <si>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</si>
  <si>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</si>
  <si>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</si>
  <si>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</si>
  <si>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</si>
  <si>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</si>
  <si>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</si>
  <si>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</si>
  <si>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</si>
  <si>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</si>
  <si>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</si>
  <si>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</si>
  <si>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</si>
  <si>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</si>
  <si>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</si>
  <si>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</si>
  <si>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</si>
  <si>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</si>
  <si>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</si>
  <si>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</si>
  <si>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</si>
  <si>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</si>
  <si>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</si>
  <si>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</si>
  <si>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</si>
  <si>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</si>
  <si>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</si>
  <si>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</si>
  <si>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</si>
  <si>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</si>
  <si>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</si>
  <si>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</si>
  <si>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</si>
  <si>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</si>
  <si>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</si>
  <si>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</si>
  <si>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</si>
  <si>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</si>
  <si>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в.к.57   кг.</t>
  </si>
  <si>
    <t>3/1</t>
  </si>
  <si>
    <t>4/0</t>
  </si>
  <si>
    <t>б/м</t>
  </si>
  <si>
    <t>Главный судья, судья ВК</t>
  </si>
  <si>
    <t>Главный секретарь, 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</si>
</sst>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14" fontId="6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35" borderId="5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vertical="center" wrapText="1"/>
    </xf>
    <xf numFmtId="0" fontId="29" fillId="0" borderId="53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6" fillId="0" borderId="53" xfId="0" applyNumberFormat="1" applyFont="1" applyFill="1" applyBorder="1" applyAlignment="1">
      <alignment vertical="center" wrapText="1"/>
    </xf>
    <xf numFmtId="0" fontId="0" fillId="0" borderId="53" xfId="0" applyBorder="1" applyAlignment="1">
      <alignment/>
    </xf>
    <xf numFmtId="0" fontId="26" fillId="0" borderId="53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14" fontId="6" fillId="0" borderId="53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0" fillId="36" borderId="65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30" fillId="0" borderId="6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4" borderId="65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20" fillId="35" borderId="65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6" fillId="0" borderId="50" xfId="42" applyFont="1" applyBorder="1" applyAlignment="1" applyProtection="1">
      <alignment horizontal="left" vertical="center" wrapText="1"/>
      <protection/>
    </xf>
    <xf numFmtId="0" fontId="66" fillId="0" borderId="45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6" fillId="0" borderId="50" xfId="42" applyFont="1" applyBorder="1" applyAlignment="1" applyProtection="1">
      <alignment horizontal="center" vertical="center" wrapText="1"/>
      <protection/>
    </xf>
    <xf numFmtId="0" fontId="66" fillId="0" borderId="45" xfId="0" applyFont="1" applyBorder="1" applyAlignment="1">
      <alignment horizontal="center" vertical="center" wrapText="1"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6" fillId="0" borderId="86" xfId="42" applyFont="1" applyBorder="1" applyAlignment="1" applyProtection="1">
      <alignment horizontal="center" vertical="center" wrapText="1"/>
      <protection/>
    </xf>
    <xf numFmtId="0" fontId="66" fillId="0" borderId="11" xfId="42" applyFont="1" applyBorder="1" applyAlignment="1" applyProtection="1">
      <alignment horizontal="center" vertical="center" wrapText="1"/>
      <protection/>
    </xf>
    <xf numFmtId="0" fontId="66" fillId="0" borderId="87" xfId="42" applyFont="1" applyBorder="1" applyAlignment="1" applyProtection="1">
      <alignment horizontal="center" vertical="center" wrapText="1"/>
      <protection/>
    </xf>
    <xf numFmtId="0" fontId="66" fillId="0" borderId="67" xfId="42" applyFont="1" applyBorder="1" applyAlignment="1" applyProtection="1">
      <alignment horizontal="center" vertical="center" wrapText="1"/>
      <protection/>
    </xf>
    <xf numFmtId="0" fontId="66" fillId="0" borderId="18" xfId="42" applyFont="1" applyBorder="1" applyAlignment="1" applyProtection="1">
      <alignment horizontal="center" vertical="center" wrapText="1"/>
      <protection/>
    </xf>
    <xf numFmtId="0" fontId="66" fillId="0" borderId="68" xfId="42" applyFont="1" applyBorder="1" applyAlignment="1" applyProtection="1">
      <alignment horizontal="center" vertical="center" wrapText="1"/>
      <protection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6;&#1092;&#1080;&#1103;\Desktop\&#1057;&#1050;&#1060;&#1054;%202014\&#1057;&#1050;&#1060;&#1054;%20&#1073;&#1086;&#1077;&#1074;&#1086;&#1077;%20&#1089;&#1072;&#1084;&#1073;&#1086;%202014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СКФО ПО БОЕВОМУ САМБО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 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 Я. Ляликова</v>
          </cell>
        </row>
        <row r="10">
          <cell r="G10" t="str">
            <v>/г.Владикавказ/</v>
          </cell>
        </row>
      </sheetData>
      <sheetData sheetId="1">
        <row r="14">
          <cell r="E14" t="str">
            <v>Кибишев Гид Хадилович</v>
          </cell>
          <cell r="F14" t="str">
            <v>20.021996 КМС</v>
          </cell>
          <cell r="G14" t="str">
            <v>КБР</v>
          </cell>
          <cell r="H14" t="str">
            <v> ДИНАМО</v>
          </cell>
          <cell r="J14" t="str">
            <v>Кушхаунов З.В., Бейтуганов Р.</v>
          </cell>
        </row>
        <row r="16">
          <cell r="E16" t="str">
            <v>Арипшев Замир Артурович</v>
          </cell>
          <cell r="F16" t="str">
            <v>1996 КМС</v>
          </cell>
          <cell r="G16" t="str">
            <v>КБР</v>
          </cell>
          <cell r="H16" t="str">
            <v> ДИНАМО</v>
          </cell>
          <cell r="J16" t="str">
            <v>Пченашев М., Ошхунов Б.</v>
          </cell>
        </row>
        <row r="18">
          <cell r="E18" t="str">
            <v>Мукаев Аслан Шамханович</v>
          </cell>
          <cell r="F18" t="str">
            <v>27.11.1996 1 разряд</v>
          </cell>
          <cell r="G18" t="str">
            <v>ЧР</v>
          </cell>
          <cell r="H18" t="str">
            <v>минспорт</v>
          </cell>
          <cell r="J18" t="str">
            <v>Кагерманов Р. Б., Юсупов Х. Н.</v>
          </cell>
        </row>
        <row r="20">
          <cell r="E20" t="str">
            <v>Тлукошаев Альберт Хазратович</v>
          </cell>
          <cell r="F20" t="str">
            <v>20.07.96 КМС</v>
          </cell>
          <cell r="G20" t="str">
            <v>КБР</v>
          </cell>
          <cell r="H20" t="str">
            <v> ДИНАМО</v>
          </cell>
          <cell r="J20" t="str">
            <v>Шомахов К.</v>
          </cell>
        </row>
        <row r="22">
          <cell r="E22" t="str">
            <v>Сокуров Эдуард Амоятович</v>
          </cell>
          <cell r="F22" t="str">
            <v>24.08.86 КМС</v>
          </cell>
          <cell r="G22" t="str">
            <v>КБР</v>
          </cell>
          <cell r="H22" t="str">
            <v> ДИНАМО</v>
          </cell>
          <cell r="J22" t="str">
            <v>Хашукоев А., Кушхаунов З.</v>
          </cell>
        </row>
        <row r="24">
          <cell r="E24" t="str">
            <v>Шихабудинов Ислам Магомеднабиевич</v>
          </cell>
          <cell r="F24" t="str">
            <v>16.01.1992 КМС</v>
          </cell>
          <cell r="G24" t="str">
            <v>СК</v>
          </cell>
          <cell r="H24" t="str">
            <v>Новоселецкий</v>
          </cell>
          <cell r="J24" t="str">
            <v>Нурбагандов М. Н.</v>
          </cell>
        </row>
        <row r="26">
          <cell r="E26" t="str">
            <v>Нажмудинов Магомедхабиб Магомедзагирович</v>
          </cell>
          <cell r="F26" t="str">
            <v>18.06.1994 КМС</v>
          </cell>
          <cell r="G26" t="str">
            <v>РД</v>
          </cell>
          <cell r="H26" t="str">
            <v>ПР</v>
          </cell>
          <cell r="J26" t="str">
            <v>Гасанханов З. М.</v>
          </cell>
        </row>
        <row r="28">
          <cell r="E28" t="str">
            <v>Нажмутдинов Алиагав Абдуллаевич</v>
          </cell>
          <cell r="F28" t="str">
            <v>05.12.1992 КМС</v>
          </cell>
          <cell r="G28" t="str">
            <v>РД</v>
          </cell>
          <cell r="H28" t="str">
            <v>ПР</v>
          </cell>
          <cell r="J28" t="str">
            <v>Сулейманов Ю.</v>
          </cell>
        </row>
        <row r="30">
          <cell r="E30" t="str">
            <v>Сурхаев Сурхай Мугутдинович</v>
          </cell>
          <cell r="G30" t="str">
            <v>РД</v>
          </cell>
          <cell r="H30" t="str">
            <v>ПР</v>
          </cell>
          <cell r="J30" t="str">
            <v>Джанбеков Т. А.</v>
          </cell>
        </row>
        <row r="32">
          <cell r="E32" t="str">
            <v>Малачиев Мансур Калачилалович</v>
          </cell>
          <cell r="F32" t="str">
            <v>03.11.1991 КМС</v>
          </cell>
          <cell r="G32" t="str">
            <v>РД</v>
          </cell>
          <cell r="H32" t="str">
            <v>ПР</v>
          </cell>
          <cell r="J32" t="str">
            <v>Гасанов Б., Джанбеков Т. А.</v>
          </cell>
        </row>
        <row r="34">
          <cell r="E34" t="str">
            <v>Мукежев Астемир Юрьевич</v>
          </cell>
          <cell r="F34" t="str">
            <v>26.11.1995 КМС</v>
          </cell>
          <cell r="G34" t="str">
            <v>КБР</v>
          </cell>
          <cell r="H34" t="str">
            <v>ДИНАМО</v>
          </cell>
          <cell r="J34" t="str">
            <v>Герандокоа</v>
          </cell>
        </row>
        <row r="36">
          <cell r="E36" t="str">
            <v>Грищенко              Юрьевич</v>
          </cell>
          <cell r="F36" t="str">
            <v>13.02.1994 КМС</v>
          </cell>
          <cell r="G36" t="str">
            <v>КБР</v>
          </cell>
          <cell r="H36" t="str">
            <v>ДИНАМО</v>
          </cell>
          <cell r="J36" t="str">
            <v>Занилов</v>
          </cell>
        </row>
        <row r="38">
          <cell r="E38" t="str">
            <v>Агларов Курбанали  Ширванович</v>
          </cell>
          <cell r="F38">
            <v>33759</v>
          </cell>
          <cell r="G38" t="str">
            <v>РД</v>
          </cell>
          <cell r="H38" t="str">
            <v>ПР</v>
          </cell>
          <cell r="J38" t="str">
            <v>Булатов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30">
          <cell r="F30">
            <v>35788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4">
      <selection activeCell="E42" sqref="E4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0" t="s">
        <v>23</v>
      </c>
      <c r="B1" s="150"/>
      <c r="C1" s="150"/>
      <c r="D1" s="150"/>
      <c r="E1" s="150"/>
      <c r="F1" s="150"/>
      <c r="G1" s="150"/>
      <c r="H1" s="150"/>
    </row>
    <row r="2" spans="1:8" ht="25.5" customHeight="1" thickBot="1">
      <c r="A2" s="151" t="s">
        <v>25</v>
      </c>
      <c r="B2" s="151"/>
      <c r="C2" s="151"/>
      <c r="D2" s="151"/>
      <c r="E2" s="151"/>
      <c r="F2" s="151"/>
      <c r="G2" s="151"/>
      <c r="H2" s="151"/>
    </row>
    <row r="3" spans="1:8" ht="32.25" customHeight="1" thickBot="1">
      <c r="A3" s="152" t="str">
        <f>HYPERLINK('[1]реквизиты'!$A$2)</f>
        <v>ЧЕМПИОНАТ СКФО ПО БОЕВОМУ САМБО</v>
      </c>
      <c r="B3" s="153"/>
      <c r="C3" s="153"/>
      <c r="D3" s="153"/>
      <c r="E3" s="153"/>
      <c r="F3" s="153"/>
      <c r="G3" s="153"/>
      <c r="H3" s="154"/>
    </row>
    <row r="4" spans="1:8" ht="15" customHeight="1">
      <c r="A4" s="155" t="str">
        <f>HYPERLINK('[1]реквизиты'!$A$3)</f>
        <v>20-25 декабря 2014г.                             г.Нальчик</v>
      </c>
      <c r="B4" s="155"/>
      <c r="C4" s="155"/>
      <c r="D4" s="155"/>
      <c r="E4" s="155"/>
      <c r="F4" s="155"/>
      <c r="G4" s="155"/>
      <c r="H4" s="155"/>
    </row>
    <row r="5" spans="4:6" ht="24" customHeight="1" thickBot="1">
      <c r="D5" s="156" t="str">
        <f>HYPERLINK('пр.взв.'!D4)</f>
        <v>в.к.57   кг.</v>
      </c>
      <c r="E5" s="156"/>
      <c r="F5" s="156"/>
    </row>
    <row r="6" spans="1:8" ht="12.75" customHeight="1">
      <c r="A6" s="192" t="s">
        <v>50</v>
      </c>
      <c r="B6" s="194" t="s">
        <v>4</v>
      </c>
      <c r="C6" s="196" t="s">
        <v>5</v>
      </c>
      <c r="D6" s="176" t="s">
        <v>6</v>
      </c>
      <c r="E6" s="175" t="s">
        <v>7</v>
      </c>
      <c r="F6" s="176"/>
      <c r="G6" s="168" t="s">
        <v>10</v>
      </c>
      <c r="H6" s="157" t="s">
        <v>8</v>
      </c>
    </row>
    <row r="7" spans="1:8" ht="13.5" thickBot="1">
      <c r="A7" s="193"/>
      <c r="B7" s="195"/>
      <c r="C7" s="197"/>
      <c r="D7" s="178"/>
      <c r="E7" s="177"/>
      <c r="F7" s="178"/>
      <c r="G7" s="169"/>
      <c r="H7" s="158"/>
    </row>
    <row r="8" spans="1:8" ht="12.75" customHeight="1">
      <c r="A8" s="198">
        <v>1</v>
      </c>
      <c r="B8" s="199">
        <f>'пр.хода'!H8</f>
        <v>8</v>
      </c>
      <c r="C8" s="183" t="str">
        <f>VLOOKUP(B8,'пр.взв.'!B7:H38,2,FALSE)</f>
        <v>Нажмудинов Магомедхабиб Магомедзагирович</v>
      </c>
      <c r="D8" s="200" t="str">
        <f>VLOOKUP(B8,'пр.взв.'!B7:H131,3,FALSE)</f>
        <v>18.06.1994 КМС</v>
      </c>
      <c r="E8" s="171" t="str">
        <f>VLOOKUP(B8,'пр.взв.'!B7:H38,4,FALSE)</f>
        <v>РД</v>
      </c>
      <c r="F8" s="173" t="str">
        <f>VLOOKUP(B8,'пр.взв.'!B7:H38,5,FALSE)</f>
        <v>ПР</v>
      </c>
      <c r="G8" s="170">
        <f>VLOOKUP(B8,'пр.взв.'!B7:H38,6,FALSE)</f>
        <v>0</v>
      </c>
      <c r="H8" s="159" t="str">
        <f>VLOOKUP(B8,'пр.взв.'!B7:H133,7,FALSE)</f>
        <v>Гасанханов З. М.</v>
      </c>
    </row>
    <row r="9" spans="1:8" ht="12.75">
      <c r="A9" s="190"/>
      <c r="B9" s="181"/>
      <c r="C9" s="187"/>
      <c r="D9" s="200"/>
      <c r="E9" s="172"/>
      <c r="F9" s="174"/>
      <c r="G9" s="170"/>
      <c r="H9" s="159"/>
    </row>
    <row r="10" spans="1:8" ht="12.75" customHeight="1">
      <c r="A10" s="190">
        <v>2</v>
      </c>
      <c r="B10" s="181">
        <f>'пр.хода'!H20</f>
        <v>7</v>
      </c>
      <c r="C10" s="183" t="str">
        <f>VLOOKUP(B10,'пр.взв.'!B1:H40,2,FALSE)</f>
        <v>Нажмутдинов Алиагав Абдуллаевич</v>
      </c>
      <c r="D10" s="185" t="str">
        <f>VLOOKUP(B10,'пр.взв.'!B1:H133,3,FALSE)</f>
        <v>05.12.1992 КМС</v>
      </c>
      <c r="E10" s="163" t="str">
        <f>VLOOKUP(B10,'пр.взв.'!B1:H40,4,FALSE)</f>
        <v>РД</v>
      </c>
      <c r="F10" s="165" t="str">
        <f>VLOOKUP(B10,'пр.взв.'!B1:H40,5,FALSE)</f>
        <v>ПР</v>
      </c>
      <c r="G10" s="160">
        <f>VLOOKUP(B10,'пр.взв.'!B1:H40,6,FALSE)</f>
        <v>0</v>
      </c>
      <c r="H10" s="147" t="str">
        <f>VLOOKUP(B10,'пр.взв.'!B1:H135,7,FALSE)</f>
        <v>Сулейманов Ю.</v>
      </c>
    </row>
    <row r="11" spans="1:8" ht="12.75">
      <c r="A11" s="190"/>
      <c r="B11" s="181"/>
      <c r="C11" s="187"/>
      <c r="D11" s="188"/>
      <c r="E11" s="167"/>
      <c r="F11" s="165"/>
      <c r="G11" s="161"/>
      <c r="H11" s="148"/>
    </row>
    <row r="12" spans="1:8" ht="12.75" customHeight="1">
      <c r="A12" s="190">
        <v>3</v>
      </c>
      <c r="B12" s="181">
        <f>'пр.хода'!E32</f>
        <v>10</v>
      </c>
      <c r="C12" s="191" t="str">
        <f>VLOOKUP(B12,'пр.взв.'!B1:H42,2,FALSE)</f>
        <v>Малачиев Мансур Калачилалович</v>
      </c>
      <c r="D12" s="185" t="str">
        <f>VLOOKUP(B12,'пр.взв.'!B1:H135,3,FALSE)</f>
        <v>03.11.1991 КМС</v>
      </c>
      <c r="E12" s="163" t="str">
        <f>VLOOKUP(B12,'пр.взв.'!B1:H42,4,FALSE)</f>
        <v>РД</v>
      </c>
      <c r="F12" s="165" t="str">
        <f>VLOOKUP(B12,'пр.взв.'!B1:H42,5,FALSE)</f>
        <v>ПР</v>
      </c>
      <c r="G12" s="160">
        <f>VLOOKUP(B12,'пр.взв.'!B1:H42,6,FALSE)</f>
        <v>0</v>
      </c>
      <c r="H12" s="147" t="str">
        <f>VLOOKUP(B12,'пр.взв.'!B1:H137,7,FALSE)</f>
        <v>Гасанов Б., Джанбеков Т. А.</v>
      </c>
    </row>
    <row r="13" spans="1:8" ht="12.75">
      <c r="A13" s="190"/>
      <c r="B13" s="181"/>
      <c r="C13" s="187"/>
      <c r="D13" s="188"/>
      <c r="E13" s="167"/>
      <c r="F13" s="165"/>
      <c r="G13" s="161"/>
      <c r="H13" s="148"/>
    </row>
    <row r="14" spans="1:8" ht="12.75" customHeight="1">
      <c r="A14" s="190">
        <v>3</v>
      </c>
      <c r="B14" s="181">
        <f>'пр.хода'!Q32</f>
        <v>13</v>
      </c>
      <c r="C14" s="183" t="str">
        <f>VLOOKUP(B14,'пр.взв.'!B1:H44,2,FALSE)</f>
        <v>Шихабудинов Ислам Магомеднабиевич</v>
      </c>
      <c r="D14" s="185" t="str">
        <f>VLOOKUP(B14,'пр.взв.'!B1:H137,3,FALSE)</f>
        <v>16.01.1992 КМС</v>
      </c>
      <c r="E14" s="163" t="str">
        <f>VLOOKUP(B14,'пр.взв.'!B1:H44,4,FALSE)</f>
        <v>СК</v>
      </c>
      <c r="F14" s="165" t="str">
        <f>VLOOKUP(B14,'пр.взв.'!B1:H44,5,FALSE)</f>
        <v>Новоселецкий</v>
      </c>
      <c r="G14" s="160">
        <f>VLOOKUP(B14,'пр.взв.'!B1:H44,6,FALSE)</f>
        <v>0</v>
      </c>
      <c r="H14" s="147" t="str">
        <f>VLOOKUP(B14,'пр.взв.'!B1:H139,7,FALSE)</f>
        <v>Нурбагандов М. Н.</v>
      </c>
    </row>
    <row r="15" spans="1:8" ht="12.75">
      <c r="A15" s="190"/>
      <c r="B15" s="181"/>
      <c r="C15" s="187"/>
      <c r="D15" s="188"/>
      <c r="E15" s="167"/>
      <c r="F15" s="165"/>
      <c r="G15" s="161"/>
      <c r="H15" s="148"/>
    </row>
    <row r="16" spans="1:8" ht="12.75" customHeight="1">
      <c r="A16" s="190">
        <v>5</v>
      </c>
      <c r="B16" s="181">
        <v>11</v>
      </c>
      <c r="C16" s="183" t="str">
        <f>VLOOKUP(B16,'пр.взв.'!B1:H46,2,FALSE)</f>
        <v>Агларов Курбанали  Ширванович</v>
      </c>
      <c r="D16" s="185">
        <f>VLOOKUP(B16,'пр.взв.'!B1:H139,3,FALSE)</f>
        <v>33759</v>
      </c>
      <c r="E16" s="163" t="str">
        <f>VLOOKUP(B16,'пр.взв.'!B1:H46,4,FALSE)</f>
        <v>РД</v>
      </c>
      <c r="F16" s="165" t="str">
        <f>VLOOKUP(B16,'пр.взв.'!B1:H46,5,FALSE)</f>
        <v>ПР</v>
      </c>
      <c r="G16" s="160">
        <f>VLOOKUP(B16,'пр.взв.'!B1:H46,6,FALSE)</f>
        <v>0</v>
      </c>
      <c r="H16" s="147" t="str">
        <f>VLOOKUP(B16,'пр.взв.'!B1:H141,7,FALSE)</f>
        <v>Булатов</v>
      </c>
    </row>
    <row r="17" spans="1:8" ht="12.75">
      <c r="A17" s="190"/>
      <c r="B17" s="181"/>
      <c r="C17" s="187"/>
      <c r="D17" s="188"/>
      <c r="E17" s="167"/>
      <c r="F17" s="165"/>
      <c r="G17" s="161"/>
      <c r="H17" s="148"/>
    </row>
    <row r="18" spans="1:8" ht="12.75" customHeight="1">
      <c r="A18" s="190">
        <v>5</v>
      </c>
      <c r="B18" s="181">
        <v>4</v>
      </c>
      <c r="C18" s="183" t="str">
        <f>VLOOKUP(B18,'пр.взв.'!B1:H48,2,FALSE)</f>
        <v>Сокуров Эдуард Амоятович</v>
      </c>
      <c r="D18" s="185" t="str">
        <f>VLOOKUP(B18,'пр.взв.'!B1:H141,3,FALSE)</f>
        <v>24.08.86 КМС</v>
      </c>
      <c r="E18" s="163" t="str">
        <f>VLOOKUP(B18,'пр.взв.'!B1:H48,4,FALSE)</f>
        <v>КБР</v>
      </c>
      <c r="F18" s="165" t="str">
        <f>VLOOKUP(B18,'пр.взв.'!B1:H48,5,FALSE)</f>
        <v> ДИНАМО</v>
      </c>
      <c r="G18" s="160">
        <f>VLOOKUP(B18,'пр.взв.'!B1:H48,6,FALSE)</f>
        <v>0</v>
      </c>
      <c r="H18" s="147" t="str">
        <f>VLOOKUP(B18,'пр.взв.'!B1:H143,7,FALSE)</f>
        <v>Хашукоев А., Кушхаунов З.</v>
      </c>
    </row>
    <row r="19" spans="1:8" ht="12.75">
      <c r="A19" s="190"/>
      <c r="B19" s="181"/>
      <c r="C19" s="187"/>
      <c r="D19" s="188"/>
      <c r="E19" s="167"/>
      <c r="F19" s="165"/>
      <c r="G19" s="161"/>
      <c r="H19" s="148"/>
    </row>
    <row r="20" spans="1:8" ht="12.75" customHeight="1">
      <c r="A20" s="179" t="s">
        <v>49</v>
      </c>
      <c r="B20" s="181">
        <v>1</v>
      </c>
      <c r="C20" s="183" t="str">
        <f>VLOOKUP(B20,'пр.взв.'!B1:H50,2,FALSE)</f>
        <v>Кибишев Гид Хадилович</v>
      </c>
      <c r="D20" s="185" t="str">
        <f>VLOOKUP(B20,'пр.взв.'!B1:H143,3,FALSE)</f>
        <v>20.021996 КМС</v>
      </c>
      <c r="E20" s="163" t="str">
        <f>VLOOKUP(B20,'пр.взв.'!B1:H50,4,FALSE)</f>
        <v>КБР</v>
      </c>
      <c r="F20" s="165" t="str">
        <f>VLOOKUP(B20,'пр.взв.'!B1:H50,5,FALSE)</f>
        <v> ДИНАМО</v>
      </c>
      <c r="G20" s="160">
        <f>VLOOKUP(B20,'пр.взв.'!B1:H50,6,FALSE)</f>
        <v>0</v>
      </c>
      <c r="H20" s="147" t="str">
        <f>VLOOKUP(B20,'пр.взв.'!B1:H145,7,FALSE)</f>
        <v>Кушхаунов З.В., Бейтуганов Р.</v>
      </c>
    </row>
    <row r="21" spans="1:8" ht="12.75">
      <c r="A21" s="179"/>
      <c r="B21" s="181"/>
      <c r="C21" s="187"/>
      <c r="D21" s="188"/>
      <c r="E21" s="167"/>
      <c r="F21" s="165"/>
      <c r="G21" s="161"/>
      <c r="H21" s="148"/>
    </row>
    <row r="22" spans="1:8" ht="12.75" customHeight="1">
      <c r="A22" s="179" t="s">
        <v>49</v>
      </c>
      <c r="B22" s="181">
        <v>2</v>
      </c>
      <c r="C22" s="183" t="str">
        <f>VLOOKUP(B22,'пр.взв.'!B2:H52,2,FALSE)</f>
        <v>Мукежев Астемир Юрьевич</v>
      </c>
      <c r="D22" s="185" t="str">
        <f>VLOOKUP(B22,'пр.взв.'!B2:H145,3,FALSE)</f>
        <v>26.11.1995 КМС</v>
      </c>
      <c r="E22" s="163" t="str">
        <f>VLOOKUP(B22,'пр.взв.'!B2:H52,4,FALSE)</f>
        <v>КБР</v>
      </c>
      <c r="F22" s="165" t="str">
        <f>VLOOKUP(B22,'пр.взв.'!B2:H52,5,FALSE)</f>
        <v>ДИНАМО</v>
      </c>
      <c r="G22" s="160">
        <f>VLOOKUP(B22,'пр.взв.'!B2:H52,6,FALSE)</f>
        <v>0</v>
      </c>
      <c r="H22" s="147" t="str">
        <f>VLOOKUP(B22,'пр.взв.'!B2:H147,7,FALSE)</f>
        <v>Герандокоа</v>
      </c>
    </row>
    <row r="23" spans="1:8" ht="12.75">
      <c r="A23" s="179"/>
      <c r="B23" s="181"/>
      <c r="C23" s="187"/>
      <c r="D23" s="188"/>
      <c r="E23" s="167"/>
      <c r="F23" s="165"/>
      <c r="G23" s="161"/>
      <c r="H23" s="148"/>
    </row>
    <row r="24" spans="1:8" ht="12.75" customHeight="1">
      <c r="A24" s="179" t="s">
        <v>59</v>
      </c>
      <c r="B24" s="181">
        <v>3</v>
      </c>
      <c r="C24" s="183" t="str">
        <f>VLOOKUP(B24,'пр.взв.'!B2:H54,2,FALSE)</f>
        <v>Арипшев Замир Артурович</v>
      </c>
      <c r="D24" s="185" t="str">
        <f>VLOOKUP(B24,'пр.взв.'!B2:H147,3,FALSE)</f>
        <v>1996 КМС</v>
      </c>
      <c r="E24" s="163" t="str">
        <f>VLOOKUP(B24,'пр.взв.'!B2:H54,4,FALSE)</f>
        <v>КБР</v>
      </c>
      <c r="F24" s="165" t="str">
        <f>VLOOKUP(B24,'пр.взв.'!B2:H54,5,FALSE)</f>
        <v> ДИНАМО</v>
      </c>
      <c r="G24" s="160">
        <f>VLOOKUP(B24,'пр.взв.'!B2:H54,6,FALSE)</f>
        <v>0</v>
      </c>
      <c r="H24" s="147" t="str">
        <f>VLOOKUP(B24,'пр.взв.'!B2:H149,7,FALSE)</f>
        <v>Пченашев М., Ошхунов Б.</v>
      </c>
    </row>
    <row r="25" spans="1:8" ht="12.75">
      <c r="A25" s="179"/>
      <c r="B25" s="181"/>
      <c r="C25" s="187"/>
      <c r="D25" s="188"/>
      <c r="E25" s="167"/>
      <c r="F25" s="165"/>
      <c r="G25" s="161"/>
      <c r="H25" s="148"/>
    </row>
    <row r="26" spans="1:8" ht="12.75" customHeight="1">
      <c r="A26" s="179" t="s">
        <v>59</v>
      </c>
      <c r="B26" s="181">
        <v>5</v>
      </c>
      <c r="C26" s="183" t="str">
        <f>VLOOKUP(B26,'пр.взв.'!B2:H56,2,FALSE)</f>
        <v>Тлукошаев Альберт Хазратович</v>
      </c>
      <c r="D26" s="185" t="str">
        <f>VLOOKUP(B26,'пр.взв.'!B2:H149,3,FALSE)</f>
        <v>20.07.96 КМС</v>
      </c>
      <c r="E26" s="163" t="str">
        <f>VLOOKUP(B26,'пр.взв.'!B2:H56,4,FALSE)</f>
        <v>КБР</v>
      </c>
      <c r="F26" s="165" t="str">
        <f>VLOOKUP(B26,'пр.взв.'!B2:H56,5,FALSE)</f>
        <v> ДИНАМО</v>
      </c>
      <c r="G26" s="160">
        <f>VLOOKUP(B26,'пр.взв.'!B2:H56,6,FALSE)</f>
        <v>0</v>
      </c>
      <c r="H26" s="147" t="str">
        <f>VLOOKUP(B26,'пр.взв.'!B2:H151,7,FALSE)</f>
        <v>Шомахов К.</v>
      </c>
    </row>
    <row r="27" spans="1:8" ht="12.75">
      <c r="A27" s="179"/>
      <c r="B27" s="181"/>
      <c r="C27" s="187"/>
      <c r="D27" s="188"/>
      <c r="E27" s="167"/>
      <c r="F27" s="165"/>
      <c r="G27" s="161"/>
      <c r="H27" s="148"/>
    </row>
    <row r="28" spans="1:8" ht="12.75" customHeight="1">
      <c r="A28" s="179" t="s">
        <v>59</v>
      </c>
      <c r="B28" s="181">
        <v>6</v>
      </c>
      <c r="C28" s="183" t="str">
        <f>VLOOKUP(B28,'пр.взв.'!B2:H58,2,FALSE)</f>
        <v>Грищенко              Юрьевич</v>
      </c>
      <c r="D28" s="185" t="str">
        <f>VLOOKUP(B28,'пр.взв.'!B2:H151,3,FALSE)</f>
        <v>13.02.1994 КМС</v>
      </c>
      <c r="E28" s="163" t="str">
        <f>VLOOKUP(B28,'пр.взв.'!B2:H58,4,FALSE)</f>
        <v>КБР</v>
      </c>
      <c r="F28" s="165" t="str">
        <f>VLOOKUP(B28,'пр.взв.'!B2:H58,5,FALSE)</f>
        <v>ДИНАМО</v>
      </c>
      <c r="G28" s="160">
        <f>VLOOKUP(B28,'пр.взв.'!B2:H58,6,FALSE)</f>
        <v>0</v>
      </c>
      <c r="H28" s="147" t="str">
        <f>VLOOKUP(B28,'пр.взв.'!B2:H153,7,FALSE)</f>
        <v>Занилов</v>
      </c>
    </row>
    <row r="29" spans="1:8" ht="12.75">
      <c r="A29" s="179"/>
      <c r="B29" s="181"/>
      <c r="C29" s="187"/>
      <c r="D29" s="188"/>
      <c r="E29" s="167"/>
      <c r="F29" s="165"/>
      <c r="G29" s="161"/>
      <c r="H29" s="148"/>
    </row>
    <row r="30" spans="1:8" ht="12.75">
      <c r="A30" s="179" t="s">
        <v>59</v>
      </c>
      <c r="B30" s="181">
        <v>9</v>
      </c>
      <c r="C30" s="183" t="str">
        <f>VLOOKUP(B30,'пр.взв.'!B2:H60,2,FALSE)</f>
        <v>Сурхаев Сурхай Мугутдинович</v>
      </c>
      <c r="D30" s="189">
        <f>'[2]регистрация'!$F$30</f>
        <v>35788</v>
      </c>
      <c r="E30" s="163" t="str">
        <f>VLOOKUP(B30,'пр.взв.'!B2:H60,4,FALSE)</f>
        <v>РД</v>
      </c>
      <c r="F30" s="165" t="str">
        <f>VLOOKUP(B30,'пр.взв.'!B2:H60,5,FALSE)</f>
        <v>ПР</v>
      </c>
      <c r="G30" s="160">
        <f>VLOOKUP(B30,'пр.взв.'!B2:H60,6,FALSE)</f>
        <v>0</v>
      </c>
      <c r="H30" s="147" t="str">
        <f>VLOOKUP(B30,'пр.взв.'!B2:H155,7,FALSE)</f>
        <v>Джанбеков Т. А.</v>
      </c>
    </row>
    <row r="31" spans="1:8" ht="12.75">
      <c r="A31" s="179"/>
      <c r="B31" s="181"/>
      <c r="C31" s="187"/>
      <c r="D31" s="188"/>
      <c r="E31" s="167"/>
      <c r="F31" s="165"/>
      <c r="G31" s="161"/>
      <c r="H31" s="148"/>
    </row>
    <row r="32" spans="1:8" ht="12.75">
      <c r="A32" s="179" t="s">
        <v>59</v>
      </c>
      <c r="B32" s="181">
        <v>12</v>
      </c>
      <c r="C32" s="183" t="str">
        <f>VLOOKUP(B32,'пр.взв.'!B3:H62,2,FALSE)</f>
        <v>Мукаев Аслан Шамханович</v>
      </c>
      <c r="D32" s="185" t="str">
        <f>VLOOKUP(B32,'пр.взв.'!B3:H155,3,FALSE)</f>
        <v>27.11.1996 1 разряд</v>
      </c>
      <c r="E32" s="163" t="str">
        <f>VLOOKUP(B32,'пр.взв.'!B3:H62,4,FALSE)</f>
        <v>ЧР</v>
      </c>
      <c r="F32" s="165" t="str">
        <f>VLOOKUP(B32,'пр.взв.'!B3:H62,5,FALSE)</f>
        <v>минспорт</v>
      </c>
      <c r="G32" s="160">
        <f>VLOOKUP(B32,'пр.взв.'!B3:H62,6,FALSE)</f>
        <v>0</v>
      </c>
      <c r="H32" s="147" t="str">
        <f>VLOOKUP(B32,'пр.взв.'!B3:H157,7,FALSE)</f>
        <v>Кагерманов Р. Б., Юсупов Х. Н.</v>
      </c>
    </row>
    <row r="33" spans="1:8" ht="12.75">
      <c r="A33" s="179"/>
      <c r="B33" s="181"/>
      <c r="C33" s="187"/>
      <c r="D33" s="188"/>
      <c r="E33" s="167"/>
      <c r="F33" s="165"/>
      <c r="G33" s="161"/>
      <c r="H33" s="148"/>
    </row>
    <row r="34" spans="1:8" ht="12.75" hidden="1">
      <c r="A34" s="179">
        <v>14</v>
      </c>
      <c r="B34" s="181">
        <v>14</v>
      </c>
      <c r="C34" s="183" t="e">
        <f>VLOOKUP(B34,'пр.взв.'!B3:H64,2,FALSE)</f>
        <v>#N/A</v>
      </c>
      <c r="D34" s="185" t="e">
        <f>VLOOKUP(B34,'пр.взв.'!B3:H157,3,FALSE)</f>
        <v>#N/A</v>
      </c>
      <c r="E34" s="163" t="e">
        <f>VLOOKUP(B34,'пр.взв.'!B3:H64,4,FALSE)</f>
        <v>#N/A</v>
      </c>
      <c r="F34" s="165" t="e">
        <f>VLOOKUP(B34,'пр.взв.'!B3:H64,5,FALSE)</f>
        <v>#N/A</v>
      </c>
      <c r="G34" s="160" t="e">
        <f>VLOOKUP(B34,'пр.взв.'!B3:H64,6,FALSE)</f>
        <v>#N/A</v>
      </c>
      <c r="H34" s="147" t="e">
        <f>VLOOKUP(B34,'пр.взв.'!B3:H159,7,FALSE)</f>
        <v>#N/A</v>
      </c>
    </row>
    <row r="35" spans="1:8" ht="12.75" hidden="1">
      <c r="A35" s="179"/>
      <c r="B35" s="181"/>
      <c r="C35" s="187"/>
      <c r="D35" s="188"/>
      <c r="E35" s="167"/>
      <c r="F35" s="165"/>
      <c r="G35" s="161"/>
      <c r="H35" s="148"/>
    </row>
    <row r="36" spans="1:8" ht="12.75" hidden="1">
      <c r="A36" s="179">
        <v>15</v>
      </c>
      <c r="B36" s="181"/>
      <c r="C36" s="183" t="e">
        <f>VLOOKUP(B36,'пр.взв.'!B3:H66,2,FALSE)</f>
        <v>#N/A</v>
      </c>
      <c r="D36" s="185" t="e">
        <f>VLOOKUP(B36,'пр.взв.'!B3:H159,3,FALSE)</f>
        <v>#N/A</v>
      </c>
      <c r="E36" s="163" t="e">
        <f>VLOOKUP(B36,'пр.взв.'!B3:H66,4,FALSE)</f>
        <v>#N/A</v>
      </c>
      <c r="F36" s="165" t="e">
        <f>VLOOKUP(B36,'пр.взв.'!B3:H66,5,FALSE)</f>
        <v>#N/A</v>
      </c>
      <c r="G36" s="160" t="e">
        <f>VLOOKUP(B36,'пр.взв.'!B3:H66,6,FALSE)</f>
        <v>#N/A</v>
      </c>
      <c r="H36" s="147" t="e">
        <f>VLOOKUP(B36,'пр.взв.'!B3:H161,7,FALSE)</f>
        <v>#N/A</v>
      </c>
    </row>
    <row r="37" spans="1:8" ht="12.75" hidden="1">
      <c r="A37" s="179"/>
      <c r="B37" s="181"/>
      <c r="C37" s="187"/>
      <c r="D37" s="188"/>
      <c r="E37" s="167"/>
      <c r="F37" s="165"/>
      <c r="G37" s="161"/>
      <c r="H37" s="148"/>
    </row>
    <row r="38" spans="1:8" ht="12.75" hidden="1">
      <c r="A38" s="179">
        <v>16</v>
      </c>
      <c r="B38" s="181"/>
      <c r="C38" s="183" t="e">
        <f>VLOOKUP(B38,'пр.взв.'!B3:H68,2,FALSE)</f>
        <v>#N/A</v>
      </c>
      <c r="D38" s="185" t="e">
        <f>VLOOKUP(B38,'пр.взв.'!B3:H161,3,FALSE)</f>
        <v>#N/A</v>
      </c>
      <c r="E38" s="163" t="e">
        <f>VLOOKUP(B38,'пр.взв.'!B3:H68,4,FALSE)</f>
        <v>#N/A</v>
      </c>
      <c r="F38" s="165" t="e">
        <f>VLOOKUP(B38,'пр.взв.'!B3:H68,5,FALSE)</f>
        <v>#N/A</v>
      </c>
      <c r="G38" s="160" t="e">
        <f>VLOOKUP(B38,'пр.взв.'!B3:H68,6,FALSE)</f>
        <v>#N/A</v>
      </c>
      <c r="H38" s="147" t="e">
        <f>VLOOKUP(B38,'пр.взв.'!B3:H163,7,FALSE)</f>
        <v>#N/A</v>
      </c>
    </row>
    <row r="39" spans="1:8" ht="13.5" hidden="1" thickBot="1">
      <c r="A39" s="180"/>
      <c r="B39" s="182"/>
      <c r="C39" s="184"/>
      <c r="D39" s="186"/>
      <c r="E39" s="164"/>
      <c r="F39" s="166"/>
      <c r="G39" s="162"/>
      <c r="H39" s="149"/>
    </row>
    <row r="42" spans="1:7" ht="15">
      <c r="A42" s="73" t="s">
        <v>60</v>
      </c>
      <c r="B42" s="74"/>
      <c r="C42" s="75"/>
      <c r="D42" s="78"/>
      <c r="E42" s="78"/>
      <c r="F42" s="78"/>
      <c r="G42" s="76" t="str">
        <f>'[1]реквизиты'!$G$7</f>
        <v>И. Г. Циклаури</v>
      </c>
    </row>
    <row r="43" spans="1:7" ht="15">
      <c r="A43" s="74"/>
      <c r="B43" s="74"/>
      <c r="C43" s="75"/>
      <c r="D43" s="78"/>
      <c r="E43" s="78"/>
      <c r="F43" s="78"/>
      <c r="G43" s="130" t="str">
        <f>'[1]реквизиты'!$G$8</f>
        <v>/г.Владикавказ/</v>
      </c>
    </row>
    <row r="44" spans="1:7" ht="15">
      <c r="A44" s="74"/>
      <c r="B44" s="74"/>
      <c r="C44" s="75"/>
      <c r="D44" s="78"/>
      <c r="E44" s="78"/>
      <c r="F44" s="78"/>
      <c r="G44" s="78"/>
    </row>
    <row r="45" spans="1:7" ht="15">
      <c r="A45" s="73" t="s">
        <v>61</v>
      </c>
      <c r="B45" s="74"/>
      <c r="C45" s="75"/>
      <c r="D45" s="78"/>
      <c r="E45" s="78"/>
      <c r="F45" s="78"/>
      <c r="G45" s="131" t="str">
        <f>'[1]реквизиты'!$G$9</f>
        <v>С. Я. Ляликова</v>
      </c>
    </row>
    <row r="46" spans="1:8" ht="15">
      <c r="A46" s="74"/>
      <c r="B46" s="74"/>
      <c r="C46" s="74"/>
      <c r="D46" s="78"/>
      <c r="E46" s="78"/>
      <c r="F46" s="78"/>
      <c r="G46" s="130" t="str">
        <f>'[1]реквизиты'!$G$10</f>
        <v>/г.Владикавказ/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1" t="str">
        <f>HYPERLINK('[1]реквизиты'!$A$2)</f>
        <v>ЧЕМПИОНАТ СКФО ПО БОЕВОМУ САМБО</v>
      </c>
      <c r="B1" s="212"/>
      <c r="C1" s="212"/>
      <c r="D1" s="212"/>
      <c r="E1" s="212"/>
      <c r="F1" s="212"/>
      <c r="G1" s="212"/>
      <c r="H1" s="212"/>
      <c r="I1" s="212"/>
    </row>
    <row r="2" spans="4:5" ht="27" customHeight="1">
      <c r="D2" s="55"/>
      <c r="E2" s="80" t="str">
        <f>HYPERLINK('пр.взв.'!D4)</f>
        <v>в.к.57 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1" t="s">
        <v>12</v>
      </c>
      <c r="B5" s="201" t="s">
        <v>4</v>
      </c>
      <c r="C5" s="217" t="s">
        <v>5</v>
      </c>
      <c r="D5" s="201" t="s">
        <v>13</v>
      </c>
      <c r="E5" s="203" t="s">
        <v>14</v>
      </c>
      <c r="F5" s="204"/>
      <c r="G5" s="201" t="s">
        <v>15</v>
      </c>
      <c r="H5" s="201" t="s">
        <v>16</v>
      </c>
      <c r="I5" s="201" t="s">
        <v>17</v>
      </c>
    </row>
    <row r="6" spans="1:9" ht="12.75">
      <c r="A6" s="202"/>
      <c r="B6" s="202"/>
      <c r="C6" s="202"/>
      <c r="D6" s="202"/>
      <c r="E6" s="205"/>
      <c r="F6" s="206"/>
      <c r="G6" s="202"/>
      <c r="H6" s="202"/>
      <c r="I6" s="202"/>
    </row>
    <row r="7" spans="1:9" ht="12.75">
      <c r="A7" s="216"/>
      <c r="B7" s="215">
        <f>'пр.хода'!D29</f>
        <v>11</v>
      </c>
      <c r="C7" s="207" t="str">
        <f>VLOOKUP(B7,'пр.взв.'!B7:D62,2,FALSE)</f>
        <v>Агларов Курбанали  Ширванович</v>
      </c>
      <c r="D7" s="207">
        <f>VLOOKUP(B7,'пр.взв.'!B7:F92,3,FALSE)</f>
        <v>33759</v>
      </c>
      <c r="E7" s="213" t="str">
        <f>VLOOKUP(B7,'пр.взв.'!B7:F92,4,FALSE)</f>
        <v>РД</v>
      </c>
      <c r="F7" s="207" t="str">
        <f>VLOOKUP(B7,'пр.взв.'!B7:G82,5,FALSE)</f>
        <v>ПР</v>
      </c>
      <c r="G7" s="208"/>
      <c r="H7" s="209"/>
      <c r="I7" s="201"/>
    </row>
    <row r="8" spans="1:9" ht="12.75">
      <c r="A8" s="216"/>
      <c r="B8" s="201"/>
      <c r="C8" s="207"/>
      <c r="D8" s="207"/>
      <c r="E8" s="213"/>
      <c r="F8" s="207"/>
      <c r="G8" s="208"/>
      <c r="H8" s="209"/>
      <c r="I8" s="201"/>
    </row>
    <row r="9" spans="1:9" ht="12.75">
      <c r="A9" s="214"/>
      <c r="B9" s="215">
        <f>'пр.хода'!C35</f>
        <v>10</v>
      </c>
      <c r="C9" s="207" t="str">
        <f>VLOOKUP(B9,'пр.взв.'!B9:D64,2,FALSE)</f>
        <v>Малачиев Мансур Калачилалович</v>
      </c>
      <c r="D9" s="207" t="str">
        <f>VLOOKUP(B9,'пр.взв.'!B9:F94,3,FALSE)</f>
        <v>03.11.1991 КМС</v>
      </c>
      <c r="E9" s="213" t="str">
        <f>VLOOKUP(B9,'пр.взв.'!B9:F94,4,FALSE)</f>
        <v>РД</v>
      </c>
      <c r="F9" s="207" t="str">
        <f>VLOOKUP(B9,'пр.взв.'!B9:G84,5,FALSE)</f>
        <v>ПР</v>
      </c>
      <c r="G9" s="208"/>
      <c r="H9" s="201"/>
      <c r="I9" s="201"/>
    </row>
    <row r="10" spans="1:9" ht="12.75">
      <c r="A10" s="214"/>
      <c r="B10" s="201"/>
      <c r="C10" s="207"/>
      <c r="D10" s="207"/>
      <c r="E10" s="213"/>
      <c r="F10" s="207"/>
      <c r="G10" s="208"/>
      <c r="H10" s="201"/>
      <c r="I10" s="201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80" t="str">
        <f>HYPERLINK('пр.взв.'!D4)</f>
        <v>в.к.57   кг.</v>
      </c>
    </row>
    <row r="17" spans="1:9" ht="12.75" customHeight="1">
      <c r="A17" s="201" t="s">
        <v>12</v>
      </c>
      <c r="B17" s="201" t="s">
        <v>4</v>
      </c>
      <c r="C17" s="217" t="s">
        <v>5</v>
      </c>
      <c r="D17" s="201" t="s">
        <v>13</v>
      </c>
      <c r="E17" s="203" t="s">
        <v>14</v>
      </c>
      <c r="F17" s="204"/>
      <c r="G17" s="201" t="s">
        <v>15</v>
      </c>
      <c r="H17" s="201" t="s">
        <v>16</v>
      </c>
      <c r="I17" s="201" t="s">
        <v>17</v>
      </c>
    </row>
    <row r="18" spans="1:9" ht="12.75">
      <c r="A18" s="202"/>
      <c r="B18" s="202"/>
      <c r="C18" s="202"/>
      <c r="D18" s="202"/>
      <c r="E18" s="205"/>
      <c r="F18" s="206"/>
      <c r="G18" s="202"/>
      <c r="H18" s="202"/>
      <c r="I18" s="202"/>
    </row>
    <row r="19" spans="1:9" ht="12.75">
      <c r="A19" s="216"/>
      <c r="B19" s="215">
        <f>'пр.хода'!O29</f>
        <v>4</v>
      </c>
      <c r="C19" s="218" t="str">
        <f>VLOOKUP(B19,'пр.взв.'!B1:D34,2,FALSE)</f>
        <v>Сокуров Эдуард Амоятович</v>
      </c>
      <c r="D19" s="218" t="str">
        <f>VLOOKUP(B19,'пр.взв.'!B1:F34,3,FALSE)</f>
        <v>24.08.86 КМС</v>
      </c>
      <c r="E19" s="163" t="str">
        <f>VLOOKUP(B19,'пр.взв.'!B1:F34,4,FALSE)</f>
        <v>КБР</v>
      </c>
      <c r="F19" s="207" t="str">
        <f>VLOOKUP(B19,'пр.взв.'!B1:G34,5,FALSE)</f>
        <v> ДИНАМО</v>
      </c>
      <c r="G19" s="210"/>
      <c r="H19" s="209"/>
      <c r="I19" s="201"/>
    </row>
    <row r="20" spans="1:9" ht="12.75">
      <c r="A20" s="216"/>
      <c r="B20" s="201"/>
      <c r="C20" s="219"/>
      <c r="D20" s="219"/>
      <c r="E20" s="172"/>
      <c r="F20" s="207"/>
      <c r="G20" s="210"/>
      <c r="H20" s="209"/>
      <c r="I20" s="201"/>
    </row>
    <row r="21" spans="1:9" ht="12.75">
      <c r="A21" s="214"/>
      <c r="B21" s="215">
        <f>'пр.хода'!M35</f>
        <v>13</v>
      </c>
      <c r="C21" s="218" t="str">
        <f>VLOOKUP(B21,'пр.взв.'!B1:D36,2,FALSE)</f>
        <v>Шихабудинов Ислам Магомеднабиевич</v>
      </c>
      <c r="D21" s="218" t="str">
        <f>VLOOKUP(B21,'пр.взв.'!B1:F36,3,FALSE)</f>
        <v>16.01.1992 КМС</v>
      </c>
      <c r="E21" s="163" t="str">
        <f>VLOOKUP(B21,'пр.взв.'!B2:F36,4,FALSE)</f>
        <v>СК</v>
      </c>
      <c r="F21" s="207" t="str">
        <f>VLOOKUP(B21,'пр.взв.'!B1:G36,5,FALSE)</f>
        <v>Новоселецкий</v>
      </c>
      <c r="G21" s="210"/>
      <c r="H21" s="201"/>
      <c r="I21" s="201"/>
    </row>
    <row r="22" spans="1:9" ht="12.75">
      <c r="A22" s="214"/>
      <c r="B22" s="201"/>
      <c r="C22" s="219"/>
      <c r="D22" s="219"/>
      <c r="E22" s="167"/>
      <c r="F22" s="207"/>
      <c r="G22" s="210"/>
      <c r="H22" s="201"/>
      <c r="I22" s="201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80" t="str">
        <f>HYPERLINK('пр.взв.'!D4)</f>
        <v>в.к.57   кг.</v>
      </c>
    </row>
    <row r="30" spans="1:9" ht="12.75" customHeight="1">
      <c r="A30" s="201" t="s">
        <v>12</v>
      </c>
      <c r="B30" s="201" t="s">
        <v>4</v>
      </c>
      <c r="C30" s="217" t="s">
        <v>5</v>
      </c>
      <c r="D30" s="201" t="s">
        <v>13</v>
      </c>
      <c r="E30" s="203" t="s">
        <v>14</v>
      </c>
      <c r="F30" s="204"/>
      <c r="G30" s="201" t="s">
        <v>15</v>
      </c>
      <c r="H30" s="201" t="s">
        <v>16</v>
      </c>
      <c r="I30" s="201" t="s">
        <v>17</v>
      </c>
    </row>
    <row r="31" spans="1:9" ht="12.75">
      <c r="A31" s="202"/>
      <c r="B31" s="202"/>
      <c r="C31" s="202"/>
      <c r="D31" s="202"/>
      <c r="E31" s="205"/>
      <c r="F31" s="206"/>
      <c r="G31" s="202"/>
      <c r="H31" s="202"/>
      <c r="I31" s="202"/>
    </row>
    <row r="32" spans="1:9" ht="12.75">
      <c r="A32" s="216"/>
      <c r="B32" s="215">
        <f>'пр.хода'!I14</f>
        <v>7</v>
      </c>
      <c r="C32" s="207" t="str">
        <f>VLOOKUP(B32,'пр.взв.'!B3:D47,2,FALSE)</f>
        <v>Нажмутдинов Алиагав Абдуллаевич</v>
      </c>
      <c r="D32" s="207" t="str">
        <f>VLOOKUP(B32,'пр.взв.'!B3:F47,3,FALSE)</f>
        <v>05.12.1992 КМС</v>
      </c>
      <c r="E32" s="213" t="str">
        <f>VLOOKUP(B32,'пр.взв.'!B3:F47,4,FALSE)</f>
        <v>РД</v>
      </c>
      <c r="F32" s="207" t="str">
        <f>VLOOKUP(B32,'пр.взв.'!B3:G47,5,FALSE)</f>
        <v>ПР</v>
      </c>
      <c r="G32" s="208"/>
      <c r="H32" s="209"/>
      <c r="I32" s="201"/>
    </row>
    <row r="33" spans="1:9" ht="12.75">
      <c r="A33" s="216"/>
      <c r="B33" s="201"/>
      <c r="C33" s="207"/>
      <c r="D33" s="207"/>
      <c r="E33" s="213"/>
      <c r="F33" s="207"/>
      <c r="G33" s="208"/>
      <c r="H33" s="209"/>
      <c r="I33" s="201"/>
    </row>
    <row r="34" spans="1:9" ht="12.75">
      <c r="A34" s="214"/>
      <c r="B34" s="215">
        <f>'пр.хода'!M14</f>
        <v>8</v>
      </c>
      <c r="C34" s="207" t="str">
        <f>VLOOKUP(B34,'пр.взв.'!B3:D49,2,FALSE)</f>
        <v>Нажмудинов Магомедхабиб Магомедзагирович</v>
      </c>
      <c r="D34" s="207" t="str">
        <f>VLOOKUP(B34,'пр.взв.'!B3:F49,3,FALSE)</f>
        <v>18.06.1994 КМС</v>
      </c>
      <c r="E34" s="213" t="str">
        <f>VLOOKUP(B34,'пр.взв.'!B3:F49,4,FALSE)</f>
        <v>РД</v>
      </c>
      <c r="F34" s="207" t="str">
        <f>VLOOKUP(B34,'пр.взв.'!B3:G49,5,FALSE)</f>
        <v>ПР</v>
      </c>
      <c r="G34" s="208"/>
      <c r="H34" s="201"/>
      <c r="I34" s="201"/>
    </row>
    <row r="35" spans="1:9" ht="12.75">
      <c r="A35" s="214"/>
      <c r="B35" s="201"/>
      <c r="C35" s="207"/>
      <c r="D35" s="207"/>
      <c r="E35" s="213"/>
      <c r="F35" s="207"/>
      <c r="G35" s="208"/>
      <c r="H35" s="201"/>
      <c r="I35" s="201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9">
      <selection activeCell="D23" sqref="D23:D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51" t="s">
        <v>26</v>
      </c>
      <c r="B1" s="151"/>
      <c r="C1" s="151"/>
      <c r="D1" s="151"/>
      <c r="E1" s="151"/>
      <c r="F1" s="151"/>
      <c r="G1" s="151"/>
      <c r="H1" s="151"/>
    </row>
    <row r="2" spans="1:8" ht="29.25" customHeight="1">
      <c r="A2" s="211" t="str">
        <f>HYPERLINK('[1]реквизиты'!$A$2)</f>
        <v>ЧЕМПИОНАТ СКФО ПО БОЕВОМУ САМБО</v>
      </c>
      <c r="B2" s="212"/>
      <c r="C2" s="212"/>
      <c r="D2" s="212"/>
      <c r="E2" s="212"/>
      <c r="F2" s="212"/>
      <c r="G2" s="212"/>
      <c r="H2" s="212"/>
    </row>
    <row r="3" spans="1:7" ht="12.75" customHeight="1">
      <c r="A3" s="155" t="str">
        <f>HYPERLINK('[1]реквизиты'!$A$3)</f>
        <v>20-25 декабря 2014г.                             г.Нальчик</v>
      </c>
      <c r="B3" s="155"/>
      <c r="C3" s="155"/>
      <c r="D3" s="155"/>
      <c r="E3" s="155"/>
      <c r="F3" s="155"/>
      <c r="G3" s="155"/>
    </row>
    <row r="4" spans="4:5" ht="12.75" customHeight="1">
      <c r="D4" s="230" t="s">
        <v>56</v>
      </c>
      <c r="E4" s="231"/>
    </row>
    <row r="5" spans="1:8" ht="12.75" customHeight="1">
      <c r="A5" s="202" t="s">
        <v>9</v>
      </c>
      <c r="B5" s="241" t="s">
        <v>4</v>
      </c>
      <c r="C5" s="202" t="s">
        <v>5</v>
      </c>
      <c r="D5" s="202" t="s">
        <v>6</v>
      </c>
      <c r="E5" s="225" t="s">
        <v>7</v>
      </c>
      <c r="F5" s="174"/>
      <c r="G5" s="202" t="s">
        <v>10</v>
      </c>
      <c r="H5" s="202" t="s">
        <v>8</v>
      </c>
    </row>
    <row r="6" spans="1:8" ht="12.75">
      <c r="A6" s="217"/>
      <c r="B6" s="242"/>
      <c r="C6" s="217"/>
      <c r="D6" s="217"/>
      <c r="E6" s="226"/>
      <c r="F6" s="227"/>
      <c r="G6" s="217"/>
      <c r="H6" s="217"/>
    </row>
    <row r="7" spans="1:8" ht="12.75">
      <c r="A7" s="201">
        <v>1</v>
      </c>
      <c r="B7" s="240">
        <v>1</v>
      </c>
      <c r="C7" s="224" t="str">
        <f>'[1]регистрация'!E14</f>
        <v>Кибишев Гид Хадилович</v>
      </c>
      <c r="D7" s="228" t="str">
        <f>'[1]регистрация'!F14</f>
        <v>20.021996 КМС</v>
      </c>
      <c r="E7" s="238" t="str">
        <f>'[1]регистрация'!G14</f>
        <v>КБР</v>
      </c>
      <c r="F7" s="228" t="str">
        <f>'[1]регистрация'!H14</f>
        <v> ДИНАМО</v>
      </c>
      <c r="G7" s="228">
        <f>'[1]регистрация'!I14</f>
        <v>0</v>
      </c>
      <c r="H7" s="224" t="str">
        <f>'[1]регистрация'!J14</f>
        <v>Кушхаунов З.В., Бейтуганов Р.</v>
      </c>
    </row>
    <row r="8" spans="1:8" ht="12.75" customHeight="1">
      <c r="A8" s="201"/>
      <c r="B8" s="240"/>
      <c r="C8" s="224"/>
      <c r="D8" s="228"/>
      <c r="E8" s="238"/>
      <c r="F8" s="228"/>
      <c r="G8" s="228"/>
      <c r="H8" s="224"/>
    </row>
    <row r="9" spans="1:8" ht="12.75">
      <c r="A9" s="201">
        <v>11</v>
      </c>
      <c r="B9" s="235">
        <v>2</v>
      </c>
      <c r="C9" s="220" t="str">
        <f>'[1]регистрация'!E34</f>
        <v>Мукежев Астемир Юрьевич</v>
      </c>
      <c r="D9" s="201" t="str">
        <f>'[1]регистрация'!F34</f>
        <v>26.11.1995 КМС</v>
      </c>
      <c r="E9" s="229" t="str">
        <f>'[1]регистрация'!G34</f>
        <v>КБР</v>
      </c>
      <c r="F9" s="229" t="str">
        <f>'[1]регистрация'!H34</f>
        <v>ДИНАМО</v>
      </c>
      <c r="G9" s="209">
        <f>'[1]регистрация'!I34</f>
        <v>0</v>
      </c>
      <c r="H9" s="220" t="str">
        <f>'[1]регистрация'!J34</f>
        <v>Герандокоа</v>
      </c>
    </row>
    <row r="10" spans="1:8" ht="15" customHeight="1">
      <c r="A10" s="201"/>
      <c r="B10" s="235"/>
      <c r="C10" s="220"/>
      <c r="D10" s="201"/>
      <c r="E10" s="229"/>
      <c r="F10" s="229"/>
      <c r="G10" s="209"/>
      <c r="H10" s="220"/>
    </row>
    <row r="11" spans="1:8" ht="12.75">
      <c r="A11" s="201">
        <v>2</v>
      </c>
      <c r="B11" s="235">
        <v>3</v>
      </c>
      <c r="C11" s="220" t="str">
        <f>'[1]регистрация'!E16</f>
        <v>Арипшев Замир Артурович</v>
      </c>
      <c r="D11" s="201" t="str">
        <f>'[1]регистрация'!F16</f>
        <v>1996 КМС</v>
      </c>
      <c r="E11" s="229" t="str">
        <f>'[1]регистрация'!G16</f>
        <v>КБР</v>
      </c>
      <c r="F11" s="229" t="str">
        <f>'[1]регистрация'!H16</f>
        <v> ДИНАМО</v>
      </c>
      <c r="G11" s="209">
        <f>'[1]регистрация'!I16</f>
        <v>0</v>
      </c>
      <c r="H11" s="220" t="str">
        <f>'[1]регистрация'!J16</f>
        <v>Пченашев М., Ошхунов Б.</v>
      </c>
    </row>
    <row r="12" spans="1:8" ht="15" customHeight="1">
      <c r="A12" s="201"/>
      <c r="B12" s="235"/>
      <c r="C12" s="220"/>
      <c r="D12" s="201"/>
      <c r="E12" s="229"/>
      <c r="F12" s="229"/>
      <c r="G12" s="209"/>
      <c r="H12" s="220"/>
    </row>
    <row r="13" spans="1:8" ht="15" customHeight="1">
      <c r="A13" s="201">
        <v>5</v>
      </c>
      <c r="B13" s="235">
        <v>4</v>
      </c>
      <c r="C13" s="220" t="str">
        <f>'[1]регистрация'!E22</f>
        <v>Сокуров Эдуард Амоятович</v>
      </c>
      <c r="D13" s="201" t="str">
        <f>'[1]регистрация'!F22</f>
        <v>24.08.86 КМС</v>
      </c>
      <c r="E13" s="229" t="str">
        <f>'[1]регистрация'!G22</f>
        <v>КБР</v>
      </c>
      <c r="F13" s="229" t="str">
        <f>'[1]регистрация'!H22</f>
        <v> ДИНАМО</v>
      </c>
      <c r="G13" s="209">
        <f>'[1]регистрация'!I22</f>
        <v>0</v>
      </c>
      <c r="H13" s="220" t="str">
        <f>'[1]регистрация'!J22</f>
        <v>Хашукоев А., Кушхаунов З.</v>
      </c>
    </row>
    <row r="14" spans="1:8" ht="15.75" customHeight="1">
      <c r="A14" s="201"/>
      <c r="B14" s="235"/>
      <c r="C14" s="220"/>
      <c r="D14" s="201"/>
      <c r="E14" s="229"/>
      <c r="F14" s="229"/>
      <c r="G14" s="209"/>
      <c r="H14" s="220"/>
    </row>
    <row r="15" spans="1:8" ht="12.75">
      <c r="A15" s="201">
        <v>4</v>
      </c>
      <c r="B15" s="235">
        <v>5</v>
      </c>
      <c r="C15" s="224" t="str">
        <f>'[1]регистрация'!E20</f>
        <v>Тлукошаев Альберт Хазратович</v>
      </c>
      <c r="D15" s="228" t="str">
        <f>'[1]регистрация'!F20</f>
        <v>20.07.96 КМС</v>
      </c>
      <c r="E15" s="238" t="str">
        <f>'[1]регистрация'!G20</f>
        <v>КБР</v>
      </c>
      <c r="F15" s="228" t="str">
        <f>'[1]регистрация'!H20</f>
        <v> ДИНАМО</v>
      </c>
      <c r="G15" s="228">
        <f>'[1]регистрация'!I20</f>
        <v>0</v>
      </c>
      <c r="H15" s="224" t="str">
        <f>'[1]регистрация'!J20</f>
        <v>Шомахов К.</v>
      </c>
    </row>
    <row r="16" spans="1:8" ht="15" customHeight="1">
      <c r="A16" s="201"/>
      <c r="B16" s="235"/>
      <c r="C16" s="224"/>
      <c r="D16" s="228"/>
      <c r="E16" s="238"/>
      <c r="F16" s="228"/>
      <c r="G16" s="228"/>
      <c r="H16" s="224"/>
    </row>
    <row r="17" spans="1:8" ht="12.75">
      <c r="A17" s="201">
        <v>12</v>
      </c>
      <c r="B17" s="235">
        <v>6</v>
      </c>
      <c r="C17" s="220" t="str">
        <f>'[1]регистрация'!E36</f>
        <v>Грищенко              Юрьевич</v>
      </c>
      <c r="D17" s="201" t="str">
        <f>'[1]регистрация'!F36</f>
        <v>13.02.1994 КМС</v>
      </c>
      <c r="E17" s="229" t="str">
        <f>'[1]регистрация'!G36</f>
        <v>КБР</v>
      </c>
      <c r="F17" s="229" t="str">
        <f>'[1]регистрация'!H36</f>
        <v>ДИНАМО</v>
      </c>
      <c r="G17" s="209">
        <f>'[1]регистрация'!I36</f>
        <v>0</v>
      </c>
      <c r="H17" s="220" t="str">
        <f>'[1]регистрация'!J36</f>
        <v>Занилов</v>
      </c>
    </row>
    <row r="18" spans="1:8" ht="15" customHeight="1">
      <c r="A18" s="201"/>
      <c r="B18" s="235"/>
      <c r="C18" s="220"/>
      <c r="D18" s="201"/>
      <c r="E18" s="229"/>
      <c r="F18" s="229"/>
      <c r="G18" s="209"/>
      <c r="H18" s="220"/>
    </row>
    <row r="19" spans="1:8" ht="12.75">
      <c r="A19" s="201">
        <v>8</v>
      </c>
      <c r="B19" s="235">
        <v>7</v>
      </c>
      <c r="C19" s="224" t="str">
        <f>'[1]регистрация'!E28</f>
        <v>Нажмутдинов Алиагав Абдуллаевич</v>
      </c>
      <c r="D19" s="228" t="str">
        <f>'[1]регистрация'!F28</f>
        <v>05.12.1992 КМС</v>
      </c>
      <c r="E19" s="238" t="str">
        <f>'[1]регистрация'!G28</f>
        <v>РД</v>
      </c>
      <c r="F19" s="228" t="str">
        <f>'[1]регистрация'!H28</f>
        <v>ПР</v>
      </c>
      <c r="G19" s="228">
        <f>'[1]регистрация'!I28</f>
        <v>0</v>
      </c>
      <c r="H19" s="224" t="str">
        <f>'[1]регистрация'!J28</f>
        <v>Сулейманов Ю.</v>
      </c>
    </row>
    <row r="20" spans="1:8" ht="15" customHeight="1">
      <c r="A20" s="201"/>
      <c r="B20" s="235"/>
      <c r="C20" s="224"/>
      <c r="D20" s="228"/>
      <c r="E20" s="238"/>
      <c r="F20" s="228"/>
      <c r="G20" s="228"/>
      <c r="H20" s="224"/>
    </row>
    <row r="21" spans="1:8" ht="12.75">
      <c r="A21" s="201">
        <v>7</v>
      </c>
      <c r="B21" s="235">
        <v>8</v>
      </c>
      <c r="C21" s="224" t="str">
        <f>'[1]регистрация'!E26</f>
        <v>Нажмудинов Магомедхабиб Магомедзагирович</v>
      </c>
      <c r="D21" s="228" t="str">
        <f>'[1]регистрация'!F26</f>
        <v>18.06.1994 КМС</v>
      </c>
      <c r="E21" s="238" t="str">
        <f>'[1]регистрация'!G26</f>
        <v>РД</v>
      </c>
      <c r="F21" s="228" t="str">
        <f>'[1]регистрация'!H26</f>
        <v>ПР</v>
      </c>
      <c r="G21" s="228">
        <f>'[1]регистрация'!I26</f>
        <v>0</v>
      </c>
      <c r="H21" s="224" t="str">
        <f>'[1]регистрация'!J26</f>
        <v>Гасанханов З. М.</v>
      </c>
    </row>
    <row r="22" spans="1:8" ht="15" customHeight="1">
      <c r="A22" s="201"/>
      <c r="B22" s="235"/>
      <c r="C22" s="224"/>
      <c r="D22" s="228"/>
      <c r="E22" s="238"/>
      <c r="F22" s="228"/>
      <c r="G22" s="228"/>
      <c r="H22" s="224"/>
    </row>
    <row r="23" spans="1:8" ht="12.75">
      <c r="A23" s="201">
        <v>9</v>
      </c>
      <c r="B23" s="235">
        <v>9</v>
      </c>
      <c r="C23" s="224" t="str">
        <f>'[1]регистрация'!E30</f>
        <v>Сурхаев Сурхай Мугутдинович</v>
      </c>
      <c r="D23" s="244">
        <f>'[2]регистрация'!$F$30</f>
        <v>35788</v>
      </c>
      <c r="E23" s="238" t="str">
        <f>'[1]регистрация'!G30</f>
        <v>РД</v>
      </c>
      <c r="F23" s="228" t="str">
        <f>'[1]регистрация'!H30</f>
        <v>ПР</v>
      </c>
      <c r="G23" s="228">
        <f>'[1]регистрация'!I30</f>
        <v>0</v>
      </c>
      <c r="H23" s="224" t="str">
        <f>'[1]регистрация'!J30</f>
        <v>Джанбеков Т. А.</v>
      </c>
    </row>
    <row r="24" spans="1:8" ht="15" customHeight="1">
      <c r="A24" s="201"/>
      <c r="B24" s="235"/>
      <c r="C24" s="224"/>
      <c r="D24" s="228"/>
      <c r="E24" s="238"/>
      <c r="F24" s="228"/>
      <c r="G24" s="228"/>
      <c r="H24" s="224"/>
    </row>
    <row r="25" spans="1:8" ht="12.75">
      <c r="A25" s="201">
        <v>10</v>
      </c>
      <c r="B25" s="235">
        <v>10</v>
      </c>
      <c r="C25" s="224" t="str">
        <f>'[1]регистрация'!E32</f>
        <v>Малачиев Мансур Калачилалович</v>
      </c>
      <c r="D25" s="228" t="str">
        <f>'[1]регистрация'!F32</f>
        <v>03.11.1991 КМС</v>
      </c>
      <c r="E25" s="238" t="str">
        <f>'[1]регистрация'!G32</f>
        <v>РД</v>
      </c>
      <c r="F25" s="228" t="str">
        <f>'[1]регистрация'!H32</f>
        <v>ПР</v>
      </c>
      <c r="G25" s="228">
        <f>'[1]регистрация'!I32</f>
        <v>0</v>
      </c>
      <c r="H25" s="224" t="str">
        <f>'[1]регистрация'!J32</f>
        <v>Гасанов Б., Джанбеков Т. А.</v>
      </c>
    </row>
    <row r="26" spans="1:8" ht="15" customHeight="1">
      <c r="A26" s="201"/>
      <c r="B26" s="235"/>
      <c r="C26" s="224"/>
      <c r="D26" s="228"/>
      <c r="E26" s="238"/>
      <c r="F26" s="228"/>
      <c r="G26" s="228"/>
      <c r="H26" s="224"/>
    </row>
    <row r="27" spans="1:8" ht="12.75">
      <c r="A27" s="201">
        <v>13</v>
      </c>
      <c r="B27" s="235">
        <v>11</v>
      </c>
      <c r="C27" s="220" t="str">
        <f>'[1]регистрация'!E38</f>
        <v>Агларов Курбанали  Ширванович</v>
      </c>
      <c r="D27" s="236">
        <f>'[1]регистрация'!F38</f>
        <v>33759</v>
      </c>
      <c r="E27" s="232" t="str">
        <f>'[1]регистрация'!G38</f>
        <v>РД</v>
      </c>
      <c r="F27" s="232" t="str">
        <f>'[1]регистрация'!H38</f>
        <v>ПР</v>
      </c>
      <c r="G27" s="209">
        <f>'[1]регистрация'!I38</f>
        <v>0</v>
      </c>
      <c r="H27" s="220" t="str">
        <f>'[1]регистрация'!J38</f>
        <v>Булатов</v>
      </c>
    </row>
    <row r="28" spans="1:8" ht="15" customHeight="1">
      <c r="A28" s="201"/>
      <c r="B28" s="235"/>
      <c r="C28" s="220"/>
      <c r="D28" s="239"/>
      <c r="E28" s="232"/>
      <c r="F28" s="232"/>
      <c r="G28" s="209"/>
      <c r="H28" s="221"/>
    </row>
    <row r="29" spans="1:8" ht="12.75">
      <c r="A29" s="201">
        <v>3</v>
      </c>
      <c r="B29" s="235">
        <v>12</v>
      </c>
      <c r="C29" s="224" t="str">
        <f>'[1]регистрация'!E18</f>
        <v>Мукаев Аслан Шамханович</v>
      </c>
      <c r="D29" s="228" t="str">
        <f>'[1]регистрация'!F18</f>
        <v>27.11.1996 1 разряд</v>
      </c>
      <c r="E29" s="238" t="str">
        <f>'[1]регистрация'!G18</f>
        <v>ЧР</v>
      </c>
      <c r="F29" s="228" t="str">
        <f>'[1]регистрация'!H18</f>
        <v>минспорт</v>
      </c>
      <c r="G29" s="228">
        <f>'[1]регистрация'!I18</f>
        <v>0</v>
      </c>
      <c r="H29" s="224" t="str">
        <f>'[1]регистрация'!J18</f>
        <v>Кагерманов Р. Б., Юсупов Х. Н.</v>
      </c>
    </row>
    <row r="30" spans="1:8" ht="15" customHeight="1">
      <c r="A30" s="201"/>
      <c r="B30" s="235"/>
      <c r="C30" s="224"/>
      <c r="D30" s="228"/>
      <c r="E30" s="238"/>
      <c r="F30" s="228"/>
      <c r="G30" s="228"/>
      <c r="H30" s="224"/>
    </row>
    <row r="31" spans="1:8" ht="15.75" customHeight="1">
      <c r="A31" s="201">
        <v>6</v>
      </c>
      <c r="B31" s="235">
        <v>13</v>
      </c>
      <c r="C31" s="224" t="str">
        <f>'[1]регистрация'!E24</f>
        <v>Шихабудинов Ислам Магомеднабиевич</v>
      </c>
      <c r="D31" s="228" t="str">
        <f>'[1]регистрация'!F24</f>
        <v>16.01.1992 КМС</v>
      </c>
      <c r="E31" s="238" t="str">
        <f>'[1]регистрация'!G24</f>
        <v>СК</v>
      </c>
      <c r="F31" s="228" t="str">
        <f>'[1]регистрация'!H24</f>
        <v>Новоселецкий</v>
      </c>
      <c r="G31" s="228">
        <f>'[1]регистрация'!I24</f>
        <v>0</v>
      </c>
      <c r="H31" s="224" t="str">
        <f>'[1]регистрация'!J24</f>
        <v>Нурбагандов М. Н.</v>
      </c>
    </row>
    <row r="32" spans="1:8" ht="15" customHeight="1">
      <c r="A32" s="201"/>
      <c r="B32" s="235"/>
      <c r="C32" s="224"/>
      <c r="D32" s="228"/>
      <c r="E32" s="238"/>
      <c r="F32" s="228"/>
      <c r="G32" s="228"/>
      <c r="H32" s="224"/>
    </row>
    <row r="33" spans="1:8" ht="12.75">
      <c r="A33" s="201"/>
      <c r="B33" s="235"/>
      <c r="C33" s="220"/>
      <c r="D33" s="236"/>
      <c r="E33" s="232"/>
      <c r="F33" s="234"/>
      <c r="G33" s="209"/>
      <c r="H33" s="220"/>
    </row>
    <row r="34" spans="1:8" ht="15" customHeight="1">
      <c r="A34" s="201"/>
      <c r="B34" s="235"/>
      <c r="C34" s="220"/>
      <c r="D34" s="237"/>
      <c r="E34" s="232"/>
      <c r="F34" s="234"/>
      <c r="G34" s="209"/>
      <c r="H34" s="221"/>
    </row>
    <row r="35" spans="1:8" ht="12.75">
      <c r="A35" s="201">
        <v>15</v>
      </c>
      <c r="B35" s="235"/>
      <c r="C35" s="220"/>
      <c r="D35" s="236"/>
      <c r="E35" s="232"/>
      <c r="F35" s="160"/>
      <c r="G35" s="209"/>
      <c r="H35" s="220"/>
    </row>
    <row r="36" spans="1:8" ht="15" customHeight="1">
      <c r="A36" s="201"/>
      <c r="B36" s="235"/>
      <c r="C36" s="220"/>
      <c r="D36" s="237"/>
      <c r="E36" s="232"/>
      <c r="F36" s="161"/>
      <c r="G36" s="209"/>
      <c r="H36" s="221"/>
    </row>
    <row r="37" spans="1:8" ht="12.75">
      <c r="A37" s="201">
        <v>16</v>
      </c>
      <c r="B37" s="235"/>
      <c r="C37" s="243"/>
      <c r="D37" s="234"/>
      <c r="E37" s="232"/>
      <c r="F37" s="160"/>
      <c r="G37" s="233"/>
      <c r="H37" s="222"/>
    </row>
    <row r="38" spans="1:8" ht="15" customHeight="1">
      <c r="A38" s="201"/>
      <c r="B38" s="235"/>
      <c r="C38" s="243"/>
      <c r="D38" s="234"/>
      <c r="E38" s="232"/>
      <c r="F38" s="161"/>
      <c r="G38" s="233"/>
      <c r="H38" s="223"/>
    </row>
    <row r="39" ht="15.75" customHeight="1"/>
    <row r="41" spans="1:6" ht="12.75">
      <c r="A41" s="146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6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6" t="s">
        <v>54</v>
      </c>
    </row>
    <row r="49" ht="12.75">
      <c r="A49" s="146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52">
      <selection activeCell="L70" sqref="L7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87" t="s">
        <v>40</v>
      </c>
      <c r="C1" s="287"/>
      <c r="D1" s="287"/>
      <c r="E1" s="287"/>
      <c r="F1" s="287"/>
      <c r="G1" s="287"/>
      <c r="H1" s="287"/>
      <c r="I1" s="287"/>
      <c r="K1" s="287" t="s">
        <v>40</v>
      </c>
      <c r="L1" s="287"/>
      <c r="M1" s="287"/>
      <c r="N1" s="287"/>
      <c r="O1" s="287"/>
      <c r="P1" s="287"/>
      <c r="Q1" s="287"/>
      <c r="R1" s="287"/>
    </row>
    <row r="2" spans="2:18" ht="15.75" customHeight="1">
      <c r="B2" s="288" t="str">
        <f>'пр.взв.'!D4</f>
        <v>в.к.57   кг.</v>
      </c>
      <c r="C2" s="289"/>
      <c r="D2" s="289"/>
      <c r="E2" s="289"/>
      <c r="F2" s="289"/>
      <c r="G2" s="289"/>
      <c r="H2" s="289"/>
      <c r="I2" s="289"/>
      <c r="K2" s="288" t="str">
        <f>B2</f>
        <v>в.к.57   кг.</v>
      </c>
      <c r="L2" s="289"/>
      <c r="M2" s="289"/>
      <c r="N2" s="289"/>
      <c r="O2" s="289"/>
      <c r="P2" s="289"/>
      <c r="Q2" s="289"/>
      <c r="R2" s="289"/>
    </row>
    <row r="4" spans="2:18" ht="16.5" thickBot="1">
      <c r="B4" s="99" t="s">
        <v>35</v>
      </c>
      <c r="C4" s="101" t="s">
        <v>41</v>
      </c>
      <c r="D4" s="100" t="s">
        <v>38</v>
      </c>
      <c r="E4" s="101"/>
      <c r="F4" s="99"/>
      <c r="G4" s="101"/>
      <c r="H4" s="101"/>
      <c r="I4" s="101"/>
      <c r="J4" s="101"/>
      <c r="K4" s="99" t="s">
        <v>1</v>
      </c>
      <c r="L4" s="101" t="s">
        <v>41</v>
      </c>
      <c r="M4" s="100" t="s">
        <v>38</v>
      </c>
      <c r="N4" s="101"/>
      <c r="O4" s="99"/>
      <c r="P4" s="101"/>
      <c r="Q4" s="101"/>
      <c r="R4" s="101"/>
    </row>
    <row r="5" spans="1:18" ht="12.75" customHeight="1">
      <c r="A5" s="281" t="s">
        <v>42</v>
      </c>
      <c r="B5" s="285" t="s">
        <v>4</v>
      </c>
      <c r="C5" s="277" t="s">
        <v>5</v>
      </c>
      <c r="D5" s="256" t="s">
        <v>13</v>
      </c>
      <c r="E5" s="256" t="s">
        <v>14</v>
      </c>
      <c r="F5" s="277" t="s">
        <v>15</v>
      </c>
      <c r="G5" s="279" t="s">
        <v>43</v>
      </c>
      <c r="H5" s="266" t="s">
        <v>44</v>
      </c>
      <c r="I5" s="268" t="s">
        <v>17</v>
      </c>
      <c r="J5" s="281" t="s">
        <v>42</v>
      </c>
      <c r="K5" s="285" t="s">
        <v>4</v>
      </c>
      <c r="L5" s="277" t="s">
        <v>5</v>
      </c>
      <c r="M5" s="256" t="s">
        <v>13</v>
      </c>
      <c r="N5" s="256" t="s">
        <v>14</v>
      </c>
      <c r="O5" s="277" t="s">
        <v>15</v>
      </c>
      <c r="P5" s="279" t="s">
        <v>43</v>
      </c>
      <c r="Q5" s="266" t="s">
        <v>44</v>
      </c>
      <c r="R5" s="268" t="s">
        <v>17</v>
      </c>
    </row>
    <row r="6" spans="1:18" ht="13.5" customHeight="1" thickBot="1">
      <c r="A6" s="282"/>
      <c r="B6" s="290" t="s">
        <v>36</v>
      </c>
      <c r="C6" s="278"/>
      <c r="D6" s="276"/>
      <c r="E6" s="276"/>
      <c r="F6" s="278"/>
      <c r="G6" s="280"/>
      <c r="H6" s="267"/>
      <c r="I6" s="269" t="s">
        <v>37</v>
      </c>
      <c r="J6" s="282"/>
      <c r="K6" s="290" t="s">
        <v>36</v>
      </c>
      <c r="L6" s="278"/>
      <c r="M6" s="276"/>
      <c r="N6" s="276"/>
      <c r="O6" s="278"/>
      <c r="P6" s="280"/>
      <c r="Q6" s="267"/>
      <c r="R6" s="269" t="s">
        <v>37</v>
      </c>
    </row>
    <row r="7" spans="1:18" ht="12.75" customHeight="1">
      <c r="A7" s="291">
        <v>1</v>
      </c>
      <c r="B7" s="294">
        <v>1</v>
      </c>
      <c r="C7" s="271" t="str">
        <f>VLOOKUP(B7,'пр.взв.'!B7:E70,2,FALSE)</f>
        <v>Кибишев Гид Хадилович</v>
      </c>
      <c r="D7" s="253" t="str">
        <f>VLOOKUP(B7,'пр.взв.'!B7:F106,3,FALSE)</f>
        <v>20.021996 КМС</v>
      </c>
      <c r="E7" s="253" t="str">
        <f>VLOOKUP(B7,'пр.взв.'!B7:G106,5,FALSE)</f>
        <v> ДИНАМО</v>
      </c>
      <c r="F7" s="254"/>
      <c r="G7" s="255"/>
      <c r="H7" s="248"/>
      <c r="I7" s="217"/>
      <c r="J7" s="291">
        <v>5</v>
      </c>
      <c r="K7" s="294">
        <v>2</v>
      </c>
      <c r="L7" s="262" t="str">
        <f>VLOOKUP(K7,'пр.взв.'!B7:E70,2,FALSE)</f>
        <v>Мукежев Астемир Юрьевич</v>
      </c>
      <c r="M7" s="253" t="str">
        <f>VLOOKUP(K7,'пр.взв.'!B7:F106,3,FALSE)</f>
        <v>26.11.1995 КМС</v>
      </c>
      <c r="N7" s="253" t="str">
        <f>VLOOKUP(K7,'пр.взв.'!B7:G106,5,FALSE)</f>
        <v>ДИНАМО</v>
      </c>
      <c r="O7" s="254"/>
      <c r="P7" s="255"/>
      <c r="Q7" s="248"/>
      <c r="R7" s="217"/>
    </row>
    <row r="8" spans="1:18" ht="12.75" customHeight="1">
      <c r="A8" s="292"/>
      <c r="B8" s="294"/>
      <c r="C8" s="272"/>
      <c r="D8" s="208"/>
      <c r="E8" s="208"/>
      <c r="F8" s="208"/>
      <c r="G8" s="208"/>
      <c r="H8" s="209"/>
      <c r="I8" s="201"/>
      <c r="J8" s="292"/>
      <c r="K8" s="294"/>
      <c r="L8" s="263"/>
      <c r="M8" s="208"/>
      <c r="N8" s="208"/>
      <c r="O8" s="208"/>
      <c r="P8" s="208"/>
      <c r="Q8" s="209"/>
      <c r="R8" s="201"/>
    </row>
    <row r="9" spans="1:18" ht="12.75" customHeight="1">
      <c r="A9" s="292"/>
      <c r="B9" s="294">
        <v>9</v>
      </c>
      <c r="C9" s="251" t="str">
        <f>VLOOKUP(B9,'пр.взв.'!B7:E70,2,FALSE)</f>
        <v>Сурхаев Сурхай Мугутдинович</v>
      </c>
      <c r="D9" s="215">
        <f>VLOOKUP(B9,'пр.взв.'!B7:F108,3,FALSE)</f>
        <v>35788</v>
      </c>
      <c r="E9" s="215" t="str">
        <f>VLOOKUP(B9,'пр.взв.'!B9:G108,5,FALSE)</f>
        <v>ПР</v>
      </c>
      <c r="F9" s="246"/>
      <c r="G9" s="246"/>
      <c r="H9" s="202"/>
      <c r="I9" s="202"/>
      <c r="J9" s="292"/>
      <c r="K9" s="294">
        <v>10</v>
      </c>
      <c r="L9" s="264" t="str">
        <f>VLOOKUP(K9,'пр.взв.'!B7:E70,2,FALSE)</f>
        <v>Малачиев Мансур Калачилалович</v>
      </c>
      <c r="M9" s="215" t="str">
        <f>VLOOKUP(K9,'пр.взв.'!B7:F108,3,FALSE)</f>
        <v>03.11.1991 КМС</v>
      </c>
      <c r="N9" s="215" t="str">
        <f>VLOOKUP(K9,'пр.взв.'!B9:G108,5,FALSE)</f>
        <v>ПР</v>
      </c>
      <c r="O9" s="246"/>
      <c r="P9" s="246"/>
      <c r="Q9" s="202"/>
      <c r="R9" s="202"/>
    </row>
    <row r="10" spans="1:18" ht="13.5" customHeight="1" thickBot="1">
      <c r="A10" s="293"/>
      <c r="B10" s="295"/>
      <c r="C10" s="252"/>
      <c r="D10" s="245"/>
      <c r="E10" s="245"/>
      <c r="F10" s="247"/>
      <c r="G10" s="247"/>
      <c r="H10" s="169"/>
      <c r="I10" s="169"/>
      <c r="J10" s="293"/>
      <c r="K10" s="295"/>
      <c r="L10" s="265"/>
      <c r="M10" s="245"/>
      <c r="N10" s="245"/>
      <c r="O10" s="247"/>
      <c r="P10" s="247"/>
      <c r="Q10" s="169"/>
      <c r="R10" s="169"/>
    </row>
    <row r="11" spans="1:18" ht="12.75" customHeight="1">
      <c r="A11" s="291">
        <v>2</v>
      </c>
      <c r="B11" s="296">
        <v>5</v>
      </c>
      <c r="C11" s="297" t="str">
        <f>VLOOKUP(B11,'пр.взв.'!B7:E70,2,FALSE)</f>
        <v>Тлукошаев Альберт Хазратович</v>
      </c>
      <c r="D11" s="298" t="str">
        <f>VLOOKUP(B11,'пр.взв.'!B7:F110,3,FALSE)</f>
        <v>20.07.96 КМС</v>
      </c>
      <c r="E11" s="253" t="str">
        <f>VLOOKUP(B11,'пр.взв.'!B11:G110,5,FALSE)</f>
        <v> ДИНАМО</v>
      </c>
      <c r="F11" s="273"/>
      <c r="G11" s="274"/>
      <c r="H11" s="275"/>
      <c r="I11" s="298"/>
      <c r="J11" s="291">
        <v>6</v>
      </c>
      <c r="K11" s="299">
        <v>6</v>
      </c>
      <c r="L11" s="300" t="str">
        <f>VLOOKUP(K11,'пр.взв.'!B7:E70,2,FALSE)</f>
        <v>Грищенко              Юрьевич</v>
      </c>
      <c r="M11" s="298" t="str">
        <f>VLOOKUP(K11,'пр.взв.'!B7:F110,3,FALSE)</f>
        <v>13.02.1994 КМС</v>
      </c>
      <c r="N11" s="253" t="str">
        <f>VLOOKUP(K11,'пр.взв.'!B11:G110,5,FALSE)</f>
        <v>ДИНАМО</v>
      </c>
      <c r="O11" s="273"/>
      <c r="P11" s="274"/>
      <c r="Q11" s="275"/>
      <c r="R11" s="298"/>
    </row>
    <row r="12" spans="1:18" ht="12.75" customHeight="1">
      <c r="A12" s="292"/>
      <c r="B12" s="294"/>
      <c r="C12" s="272"/>
      <c r="D12" s="208"/>
      <c r="E12" s="208"/>
      <c r="F12" s="208"/>
      <c r="G12" s="208"/>
      <c r="H12" s="209"/>
      <c r="I12" s="201"/>
      <c r="J12" s="292"/>
      <c r="K12" s="294"/>
      <c r="L12" s="263"/>
      <c r="M12" s="208"/>
      <c r="N12" s="208"/>
      <c r="O12" s="208"/>
      <c r="P12" s="208"/>
      <c r="Q12" s="209"/>
      <c r="R12" s="201"/>
    </row>
    <row r="13" spans="1:18" ht="12.75" customHeight="1">
      <c r="A13" s="292"/>
      <c r="B13" s="294">
        <v>13</v>
      </c>
      <c r="C13" s="251" t="str">
        <f>VLOOKUP(B13,'пр.взв.'!B7:E70,2,FALSE)</f>
        <v>Шихабудинов Ислам Магомеднабиевич</v>
      </c>
      <c r="D13" s="215" t="str">
        <f>VLOOKUP(B13,'пр.взв.'!B7:F112,3,FALSE)</f>
        <v>16.01.1992 КМС</v>
      </c>
      <c r="E13" s="215" t="str">
        <f>VLOOKUP(B13,'пр.взв.'!B13:G112,5,FALSE)</f>
        <v>Новоселецкий</v>
      </c>
      <c r="F13" s="246"/>
      <c r="G13" s="246"/>
      <c r="H13" s="202"/>
      <c r="I13" s="202"/>
      <c r="J13" s="292"/>
      <c r="K13" s="294">
        <v>14</v>
      </c>
      <c r="L13" s="264" t="e">
        <f>VLOOKUP(K13,'пр.взв.'!B7:E70,2,FALSE)</f>
        <v>#N/A</v>
      </c>
      <c r="M13" s="215" t="e">
        <f>VLOOKUP(K13,'пр.взв.'!B7:F112,3,FALSE)</f>
        <v>#N/A</v>
      </c>
      <c r="N13" s="215" t="e">
        <f>VLOOKUP(K13,'пр.взв.'!B13:G112,5,FALSE)</f>
        <v>#N/A</v>
      </c>
      <c r="O13" s="246"/>
      <c r="P13" s="246"/>
      <c r="Q13" s="202"/>
      <c r="R13" s="202"/>
    </row>
    <row r="14" spans="1:18" ht="13.5" customHeight="1" thickBot="1">
      <c r="A14" s="293"/>
      <c r="B14" s="295"/>
      <c r="C14" s="252"/>
      <c r="D14" s="245"/>
      <c r="E14" s="245"/>
      <c r="F14" s="247"/>
      <c r="G14" s="247"/>
      <c r="H14" s="169"/>
      <c r="I14" s="169"/>
      <c r="J14" s="293"/>
      <c r="K14" s="301"/>
      <c r="L14" s="265"/>
      <c r="M14" s="245"/>
      <c r="N14" s="245"/>
      <c r="O14" s="247"/>
      <c r="P14" s="247"/>
      <c r="Q14" s="169"/>
      <c r="R14" s="169"/>
    </row>
    <row r="15" spans="1:18" ht="12.75" customHeight="1">
      <c r="A15" s="291">
        <v>3</v>
      </c>
      <c r="B15" s="296">
        <v>3</v>
      </c>
      <c r="C15" s="271" t="str">
        <f>VLOOKUP(B15,'пр.взв.'!B7:E70,2,FALSE)</f>
        <v>Арипшев Замир Артурович</v>
      </c>
      <c r="D15" s="253" t="str">
        <f>VLOOKUP(B15,'пр.взв.'!B7:F114,3,FALSE)</f>
        <v>1996 КМС</v>
      </c>
      <c r="E15" s="253" t="str">
        <f>VLOOKUP(B15,'пр.взв.'!B1:G114,5,FALSE)</f>
        <v> ДИНАМО</v>
      </c>
      <c r="F15" s="254"/>
      <c r="G15" s="255"/>
      <c r="H15" s="248"/>
      <c r="I15" s="217"/>
      <c r="J15" s="291">
        <v>7</v>
      </c>
      <c r="K15" s="296">
        <v>4</v>
      </c>
      <c r="L15" s="262" t="str">
        <f>VLOOKUP(K15,'пр.взв.'!B7:E70,2,FALSE)</f>
        <v>Сокуров Эдуард Амоятович</v>
      </c>
      <c r="M15" s="253" t="str">
        <f>VLOOKUP(K15,'пр.взв.'!B7:F114,3,FALSE)</f>
        <v>24.08.86 КМС</v>
      </c>
      <c r="N15" s="253" t="str">
        <f>VLOOKUP(K15,'пр.взв.'!B1:G114,5,FALSE)</f>
        <v> ДИНАМО</v>
      </c>
      <c r="O15" s="254"/>
      <c r="P15" s="255"/>
      <c r="Q15" s="248"/>
      <c r="R15" s="217"/>
    </row>
    <row r="16" spans="1:18" ht="12.75" customHeight="1">
      <c r="A16" s="292"/>
      <c r="B16" s="294"/>
      <c r="C16" s="272"/>
      <c r="D16" s="208"/>
      <c r="E16" s="208"/>
      <c r="F16" s="208"/>
      <c r="G16" s="208"/>
      <c r="H16" s="209"/>
      <c r="I16" s="201"/>
      <c r="J16" s="292"/>
      <c r="K16" s="294"/>
      <c r="L16" s="263"/>
      <c r="M16" s="208"/>
      <c r="N16" s="208"/>
      <c r="O16" s="208"/>
      <c r="P16" s="208"/>
      <c r="Q16" s="209"/>
      <c r="R16" s="201"/>
    </row>
    <row r="17" spans="1:18" ht="12.75" customHeight="1">
      <c r="A17" s="292"/>
      <c r="B17" s="294">
        <v>11</v>
      </c>
      <c r="C17" s="251" t="str">
        <f>VLOOKUP(B17,'пр.взв.'!B7:E70,2,FALSE)</f>
        <v>Агларов Курбанали  Ширванович</v>
      </c>
      <c r="D17" s="215">
        <f>VLOOKUP(B17,'пр.взв.'!B7:F116,3,FALSE)</f>
        <v>33759</v>
      </c>
      <c r="E17" s="215" t="str">
        <f>VLOOKUP(B17,'пр.взв.'!B17:G116,5,FALSE)</f>
        <v>ПР</v>
      </c>
      <c r="F17" s="246"/>
      <c r="G17" s="246"/>
      <c r="H17" s="202"/>
      <c r="I17" s="202"/>
      <c r="J17" s="292"/>
      <c r="K17" s="294">
        <v>12</v>
      </c>
      <c r="L17" s="264" t="str">
        <f>VLOOKUP(K17,'пр.взв.'!B7:E70,2,FALSE)</f>
        <v>Мукаев Аслан Шамханович</v>
      </c>
      <c r="M17" s="215" t="str">
        <f>VLOOKUP(K17,'пр.взв.'!B7:F116,3,FALSE)</f>
        <v>27.11.1996 1 разряд</v>
      </c>
      <c r="N17" s="215" t="str">
        <f>VLOOKUP(K17,'пр.взв.'!B17:G116,5,FALSE)</f>
        <v>минспорт</v>
      </c>
      <c r="O17" s="246"/>
      <c r="P17" s="246"/>
      <c r="Q17" s="202"/>
      <c r="R17" s="202"/>
    </row>
    <row r="18" spans="1:18" ht="13.5" customHeight="1" thickBot="1">
      <c r="A18" s="293"/>
      <c r="B18" s="295"/>
      <c r="C18" s="252"/>
      <c r="D18" s="245"/>
      <c r="E18" s="245"/>
      <c r="F18" s="247"/>
      <c r="G18" s="247"/>
      <c r="H18" s="169"/>
      <c r="I18" s="169"/>
      <c r="J18" s="293"/>
      <c r="K18" s="295"/>
      <c r="L18" s="265"/>
      <c r="M18" s="245"/>
      <c r="N18" s="245"/>
      <c r="O18" s="247"/>
      <c r="P18" s="247"/>
      <c r="Q18" s="169"/>
      <c r="R18" s="169"/>
    </row>
    <row r="19" spans="1:18" ht="12.75" customHeight="1">
      <c r="A19" s="291">
        <v>4</v>
      </c>
      <c r="B19" s="296">
        <v>7</v>
      </c>
      <c r="C19" s="297" t="str">
        <f>VLOOKUP(B19,'пр.взв.'!B7:E70,2,FALSE)</f>
        <v>Нажмутдинов Алиагав Абдуллаевич</v>
      </c>
      <c r="D19" s="253" t="str">
        <f>VLOOKUP(B19,'пр.взв.'!B7:F118,3,FALSE)</f>
        <v>05.12.1992 КМС</v>
      </c>
      <c r="E19" s="253" t="str">
        <f>VLOOKUP(B19,'пр.взв.'!B19:G118,5,FALSE)</f>
        <v>ПР</v>
      </c>
      <c r="F19" s="208"/>
      <c r="G19" s="302"/>
      <c r="H19" s="209"/>
      <c r="I19" s="215"/>
      <c r="J19" s="291">
        <v>8</v>
      </c>
      <c r="K19" s="299">
        <v>8</v>
      </c>
      <c r="L19" s="300" t="str">
        <f>VLOOKUP(K19,'пр.взв.'!B7:E70,2,FALSE)</f>
        <v>Нажмудинов Магомедхабиб Магомедзагирович</v>
      </c>
      <c r="M19" s="253" t="str">
        <f>VLOOKUP(K19,'пр.взв.'!B7:F118,3,FALSE)</f>
        <v>18.06.1994 КМС</v>
      </c>
      <c r="N19" s="253" t="str">
        <f>VLOOKUP(K19,'пр.взв.'!B19:G118,5,FALSE)</f>
        <v>ПР</v>
      </c>
      <c r="O19" s="208"/>
      <c r="P19" s="302"/>
      <c r="Q19" s="209"/>
      <c r="R19" s="215"/>
    </row>
    <row r="20" spans="1:18" ht="12.75" customHeight="1">
      <c r="A20" s="292"/>
      <c r="B20" s="294"/>
      <c r="C20" s="272"/>
      <c r="D20" s="208"/>
      <c r="E20" s="208"/>
      <c r="F20" s="208"/>
      <c r="G20" s="208"/>
      <c r="H20" s="209"/>
      <c r="I20" s="201"/>
      <c r="J20" s="292"/>
      <c r="K20" s="294"/>
      <c r="L20" s="263"/>
      <c r="M20" s="208"/>
      <c r="N20" s="208"/>
      <c r="O20" s="208"/>
      <c r="P20" s="208"/>
      <c r="Q20" s="209"/>
      <c r="R20" s="201"/>
    </row>
    <row r="21" spans="1:18" ht="12.75" customHeight="1">
      <c r="A21" s="292"/>
      <c r="B21" s="294">
        <v>15</v>
      </c>
      <c r="C21" s="251" t="e">
        <f>VLOOKUP(B21,'пр.взв.'!B7:E70,2,FALSE)</f>
        <v>#N/A</v>
      </c>
      <c r="D21" s="215" t="e">
        <f>VLOOKUP(B21,'пр.взв.'!B7:F120,3,FALSE)</f>
        <v>#N/A</v>
      </c>
      <c r="E21" s="253" t="e">
        <f>VLOOKUP(B21,'пр.взв.'!B21:G120,5,FALSE)</f>
        <v>#N/A</v>
      </c>
      <c r="F21" s="246"/>
      <c r="G21" s="246"/>
      <c r="H21" s="202"/>
      <c r="I21" s="202"/>
      <c r="J21" s="292"/>
      <c r="K21" s="294">
        <v>16</v>
      </c>
      <c r="L21" s="264" t="e">
        <f>VLOOKUP(K21,'пр.взв.'!B7:E70,2,FALSE)</f>
        <v>#N/A</v>
      </c>
      <c r="M21" s="215" t="e">
        <f>VLOOKUP(K21,'пр.взв.'!B7:F120,3,FALSE)</f>
        <v>#N/A</v>
      </c>
      <c r="N21" s="253" t="e">
        <f>VLOOKUP(K21,'пр.взв.'!B21:G120,5,FALSE)</f>
        <v>#N/A</v>
      </c>
      <c r="O21" s="246"/>
      <c r="P21" s="246"/>
      <c r="Q21" s="202"/>
      <c r="R21" s="202"/>
    </row>
    <row r="22" spans="1:18" ht="12.75" customHeight="1" thickBot="1">
      <c r="A22" s="293"/>
      <c r="B22" s="295"/>
      <c r="C22" s="252"/>
      <c r="D22" s="245"/>
      <c r="E22" s="245"/>
      <c r="F22" s="247"/>
      <c r="G22" s="247"/>
      <c r="H22" s="169"/>
      <c r="I22" s="169"/>
      <c r="J22" s="293"/>
      <c r="K22" s="295"/>
      <c r="L22" s="265"/>
      <c r="M22" s="245"/>
      <c r="N22" s="245"/>
      <c r="O22" s="247"/>
      <c r="P22" s="247"/>
      <c r="Q22" s="169"/>
      <c r="R22" s="169"/>
    </row>
    <row r="24" spans="2:18" ht="16.5" thickBot="1">
      <c r="B24" s="99" t="s">
        <v>35</v>
      </c>
      <c r="C24" s="101" t="s">
        <v>41</v>
      </c>
      <c r="D24" s="100" t="s">
        <v>39</v>
      </c>
      <c r="E24" s="101"/>
      <c r="F24" s="99" t="str">
        <f>B2</f>
        <v>в.к.57   кг.</v>
      </c>
      <c r="G24" s="101"/>
      <c r="H24" s="101"/>
      <c r="I24" s="101"/>
      <c r="J24" s="101"/>
      <c r="K24" s="99" t="s">
        <v>1</v>
      </c>
      <c r="L24" s="101" t="s">
        <v>41</v>
      </c>
      <c r="M24" s="100" t="s">
        <v>39</v>
      </c>
      <c r="N24" s="101"/>
      <c r="O24" s="99" t="str">
        <f>K2</f>
        <v>в.к.57   кг.</v>
      </c>
      <c r="P24" s="101"/>
      <c r="Q24" s="101"/>
      <c r="R24" s="101"/>
    </row>
    <row r="25" spans="1:18" ht="12.75" customHeight="1">
      <c r="A25" s="281" t="s">
        <v>42</v>
      </c>
      <c r="B25" s="285" t="s">
        <v>4</v>
      </c>
      <c r="C25" s="277" t="s">
        <v>5</v>
      </c>
      <c r="D25" s="256" t="s">
        <v>13</v>
      </c>
      <c r="E25" s="256" t="s">
        <v>14</v>
      </c>
      <c r="F25" s="277" t="s">
        <v>15</v>
      </c>
      <c r="G25" s="279" t="s">
        <v>43</v>
      </c>
      <c r="H25" s="266" t="s">
        <v>44</v>
      </c>
      <c r="I25" s="268" t="s">
        <v>17</v>
      </c>
      <c r="J25" s="281" t="s">
        <v>42</v>
      </c>
      <c r="K25" s="285" t="s">
        <v>4</v>
      </c>
      <c r="L25" s="277" t="s">
        <v>5</v>
      </c>
      <c r="M25" s="256" t="s">
        <v>13</v>
      </c>
      <c r="N25" s="277" t="s">
        <v>14</v>
      </c>
      <c r="O25" s="277" t="s">
        <v>15</v>
      </c>
      <c r="P25" s="279" t="s">
        <v>43</v>
      </c>
      <c r="Q25" s="266" t="s">
        <v>44</v>
      </c>
      <c r="R25" s="268" t="s">
        <v>17</v>
      </c>
    </row>
    <row r="26" spans="1:18" ht="13.5" customHeight="1" thickBot="1">
      <c r="A26" s="282"/>
      <c r="B26" s="286" t="s">
        <v>36</v>
      </c>
      <c r="C26" s="278"/>
      <c r="D26" s="276"/>
      <c r="E26" s="276"/>
      <c r="F26" s="278"/>
      <c r="G26" s="280"/>
      <c r="H26" s="267"/>
      <c r="I26" s="269" t="s">
        <v>37</v>
      </c>
      <c r="J26" s="282"/>
      <c r="K26" s="286" t="s">
        <v>36</v>
      </c>
      <c r="L26" s="278"/>
      <c r="M26" s="276"/>
      <c r="N26" s="278"/>
      <c r="O26" s="278"/>
      <c r="P26" s="280"/>
      <c r="Q26" s="267"/>
      <c r="R26" s="269" t="s">
        <v>37</v>
      </c>
    </row>
    <row r="27" spans="1:18" ht="12.75">
      <c r="A27" s="291">
        <v>1</v>
      </c>
      <c r="B27" s="303">
        <f>'пр.хода'!E8</f>
        <v>1</v>
      </c>
      <c r="C27" s="271" t="str">
        <f>VLOOKUP(B27,'пр.взв.'!B1:E82,2,FALSE)</f>
        <v>Кибишев Гид Хадилович</v>
      </c>
      <c r="D27" s="253" t="str">
        <f>VLOOKUP(B27,'пр.взв.'!B1:F126,3,FALSE)</f>
        <v>20.021996 КМС</v>
      </c>
      <c r="E27" s="253" t="str">
        <f>VLOOKUP(B27,'пр.взв.'!B1:G126,5,FALSE)</f>
        <v> ДИНАМО</v>
      </c>
      <c r="F27" s="273"/>
      <c r="G27" s="274"/>
      <c r="H27" s="275"/>
      <c r="I27" s="256"/>
      <c r="J27" s="257">
        <v>3</v>
      </c>
      <c r="K27" s="303">
        <f>'пр.хода'!Q8</f>
        <v>10</v>
      </c>
      <c r="L27" s="262" t="str">
        <f>VLOOKUP(K27,'пр.взв.'!B1:E82,2,FALSE)</f>
        <v>Малачиев Мансур Калачилалович</v>
      </c>
      <c r="M27" s="253" t="str">
        <f>VLOOKUP(K27,'пр.взв.'!B1:F126,3,FALSE)</f>
        <v>03.11.1991 КМС</v>
      </c>
      <c r="N27" s="253" t="str">
        <f>VLOOKUP(K27,'пр.взв.'!B1:G126,5,FALSE)</f>
        <v>ПР</v>
      </c>
      <c r="O27" s="273"/>
      <c r="P27" s="274"/>
      <c r="Q27" s="275"/>
      <c r="R27" s="256"/>
    </row>
    <row r="28" spans="1:18" ht="12.75">
      <c r="A28" s="292"/>
      <c r="B28" s="294"/>
      <c r="C28" s="272"/>
      <c r="D28" s="208"/>
      <c r="E28" s="208"/>
      <c r="F28" s="208"/>
      <c r="G28" s="208"/>
      <c r="H28" s="209"/>
      <c r="I28" s="201"/>
      <c r="J28" s="258"/>
      <c r="K28" s="294"/>
      <c r="L28" s="263"/>
      <c r="M28" s="208"/>
      <c r="N28" s="208"/>
      <c r="O28" s="208"/>
      <c r="P28" s="208"/>
      <c r="Q28" s="209"/>
      <c r="R28" s="201"/>
    </row>
    <row r="29" spans="1:18" ht="12.75">
      <c r="A29" s="292"/>
      <c r="B29" s="304">
        <f>'пр.хода'!E12</f>
        <v>13</v>
      </c>
      <c r="C29" s="251" t="str">
        <f>VLOOKUP(B29,'пр.взв.'!B1:E82,2,FALSE)</f>
        <v>Шихабудинов Ислам Магомеднабиевич</v>
      </c>
      <c r="D29" s="215" t="str">
        <f>VLOOKUP(B29,'пр.взв.'!B1:F128,3,FALSE)</f>
        <v>16.01.1992 КМС</v>
      </c>
      <c r="E29" s="215" t="str">
        <f>VLOOKUP(B29,'пр.взв.'!B3:G128,5,FALSE)</f>
        <v>Новоселецкий</v>
      </c>
      <c r="F29" s="246"/>
      <c r="G29" s="246"/>
      <c r="H29" s="202"/>
      <c r="I29" s="202"/>
      <c r="J29" s="258"/>
      <c r="K29" s="304">
        <f>'пр.хода'!Q12</f>
        <v>6</v>
      </c>
      <c r="L29" s="264" t="str">
        <f>VLOOKUP(K29,'пр.взв.'!B1:E82,2,FALSE)</f>
        <v>Грищенко              Юрьевич</v>
      </c>
      <c r="M29" s="215" t="str">
        <f>VLOOKUP(K29,'пр.взв.'!B1:F128,3,FALSE)</f>
        <v>13.02.1994 КМС</v>
      </c>
      <c r="N29" s="215" t="str">
        <f>VLOOKUP(K29,'пр.взв.'!B3:G128,5,FALSE)</f>
        <v>ДИНАМО</v>
      </c>
      <c r="O29" s="246"/>
      <c r="P29" s="246"/>
      <c r="Q29" s="202"/>
      <c r="R29" s="202"/>
    </row>
    <row r="30" spans="1:18" ht="13.5" thickBot="1">
      <c r="A30" s="293"/>
      <c r="B30" s="295"/>
      <c r="C30" s="252"/>
      <c r="D30" s="245"/>
      <c r="E30" s="245"/>
      <c r="F30" s="247"/>
      <c r="G30" s="247"/>
      <c r="H30" s="169"/>
      <c r="I30" s="169"/>
      <c r="J30" s="259"/>
      <c r="K30" s="295"/>
      <c r="L30" s="265"/>
      <c r="M30" s="245"/>
      <c r="N30" s="245"/>
      <c r="O30" s="247"/>
      <c r="P30" s="247"/>
      <c r="Q30" s="169"/>
      <c r="R30" s="169"/>
    </row>
    <row r="31" spans="1:18" ht="12.75">
      <c r="A31" s="291">
        <v>2</v>
      </c>
      <c r="B31" s="303">
        <f>'пр.хода'!E16</f>
        <v>11</v>
      </c>
      <c r="C31" s="297" t="str">
        <f>VLOOKUP(B31,'пр.взв.'!B1:E82,2,FALSE)</f>
        <v>Агларов Курбанали  Ширванович</v>
      </c>
      <c r="D31" s="253">
        <f>VLOOKUP(B31,'пр.взв.'!B1:F130,3,FALSE)</f>
        <v>33759</v>
      </c>
      <c r="E31" s="253" t="str">
        <f>VLOOKUP(B31,'пр.взв.'!B5:G130,5,FALSE)</f>
        <v>ПР</v>
      </c>
      <c r="F31" s="273"/>
      <c r="G31" s="274"/>
      <c r="H31" s="275"/>
      <c r="I31" s="298"/>
      <c r="J31" s="257">
        <v>4</v>
      </c>
      <c r="K31" s="303">
        <f>'пр.хода'!Q16</f>
        <v>4</v>
      </c>
      <c r="L31" s="300" t="str">
        <f>VLOOKUP(K31,'пр.взв.'!B1:E82,2,FALSE)</f>
        <v>Сокуров Эдуард Амоятович</v>
      </c>
      <c r="M31" s="253" t="str">
        <f>VLOOKUP(K31,'пр.взв.'!B1:F130,3,FALSE)</f>
        <v>24.08.86 КМС</v>
      </c>
      <c r="N31" s="253" t="str">
        <f>VLOOKUP(K31,'пр.взв.'!B5:G130,5,FALSE)</f>
        <v> ДИНАМО</v>
      </c>
      <c r="O31" s="273"/>
      <c r="P31" s="274"/>
      <c r="Q31" s="275"/>
      <c r="R31" s="298"/>
    </row>
    <row r="32" spans="1:18" ht="12.75">
      <c r="A32" s="292"/>
      <c r="B32" s="294"/>
      <c r="C32" s="272"/>
      <c r="D32" s="208"/>
      <c r="E32" s="208"/>
      <c r="F32" s="208"/>
      <c r="G32" s="208"/>
      <c r="H32" s="209"/>
      <c r="I32" s="201"/>
      <c r="J32" s="258"/>
      <c r="K32" s="294"/>
      <c r="L32" s="263"/>
      <c r="M32" s="208"/>
      <c r="N32" s="208"/>
      <c r="O32" s="208"/>
      <c r="P32" s="208"/>
      <c r="Q32" s="209"/>
      <c r="R32" s="201"/>
    </row>
    <row r="33" spans="1:18" ht="12.75">
      <c r="A33" s="292"/>
      <c r="B33" s="304">
        <f>'пр.хода'!E20</f>
        <v>7</v>
      </c>
      <c r="C33" s="251" t="str">
        <f>VLOOKUP(B33,'пр.взв.'!B1:E82,2,FALSE)</f>
        <v>Нажмутдинов Алиагав Абдуллаевич</v>
      </c>
      <c r="D33" s="215" t="str">
        <f>VLOOKUP(B33,'пр.взв.'!B1:F132,3,FALSE)</f>
        <v>05.12.1992 КМС</v>
      </c>
      <c r="E33" s="253" t="str">
        <f>VLOOKUP(B33,'пр.взв.'!B7:G132,5,FALSE)</f>
        <v>ПР</v>
      </c>
      <c r="F33" s="246"/>
      <c r="G33" s="246"/>
      <c r="H33" s="202"/>
      <c r="I33" s="202"/>
      <c r="J33" s="258"/>
      <c r="K33" s="304">
        <f>'пр.хода'!Q20</f>
        <v>8</v>
      </c>
      <c r="L33" s="264" t="str">
        <f>VLOOKUP(K33,'пр.взв.'!B1:E82,2,FALSE)</f>
        <v>Нажмудинов Магомедхабиб Магомедзагирович</v>
      </c>
      <c r="M33" s="215" t="str">
        <f>VLOOKUP(K33,'пр.взв.'!B1:F132,3,FALSE)</f>
        <v>18.06.1994 КМС</v>
      </c>
      <c r="N33" s="253" t="str">
        <f>VLOOKUP(K33,'пр.взв.'!B7:G132,5,FALSE)</f>
        <v>ПР</v>
      </c>
      <c r="O33" s="246"/>
      <c r="P33" s="246"/>
      <c r="Q33" s="202"/>
      <c r="R33" s="202"/>
    </row>
    <row r="34" spans="1:18" ht="13.5" thickBot="1">
      <c r="A34" s="293"/>
      <c r="B34" s="295"/>
      <c r="C34" s="252"/>
      <c r="D34" s="245"/>
      <c r="E34" s="245"/>
      <c r="F34" s="247"/>
      <c r="G34" s="247"/>
      <c r="H34" s="169"/>
      <c r="I34" s="169"/>
      <c r="J34" s="259"/>
      <c r="K34" s="295"/>
      <c r="L34" s="265"/>
      <c r="M34" s="245"/>
      <c r="N34" s="245"/>
      <c r="O34" s="247"/>
      <c r="P34" s="247"/>
      <c r="Q34" s="169"/>
      <c r="R34" s="169"/>
    </row>
    <row r="36" spans="2:18" ht="16.5" thickBot="1">
      <c r="B36" s="99" t="s">
        <v>35</v>
      </c>
      <c r="C36" s="103" t="s">
        <v>45</v>
      </c>
      <c r="D36" s="103"/>
      <c r="E36" s="103"/>
      <c r="F36" s="106" t="str">
        <f>'пр.взв.'!D4</f>
        <v>в.к.57   кг.</v>
      </c>
      <c r="G36" s="103"/>
      <c r="H36" s="103"/>
      <c r="I36" s="103"/>
      <c r="J36" s="102"/>
      <c r="K36" s="99" t="s">
        <v>1</v>
      </c>
      <c r="L36" s="103" t="s">
        <v>45</v>
      </c>
      <c r="M36" s="103"/>
      <c r="N36" s="103"/>
      <c r="O36" s="99" t="str">
        <f>'пр.взв.'!D4</f>
        <v>в.к.57   кг.</v>
      </c>
      <c r="P36" s="103"/>
      <c r="Q36" s="103"/>
      <c r="R36" s="103"/>
    </row>
    <row r="37" spans="1:18" ht="12.75" customHeight="1">
      <c r="A37" s="281" t="s">
        <v>42</v>
      </c>
      <c r="B37" s="285" t="s">
        <v>4</v>
      </c>
      <c r="C37" s="277" t="s">
        <v>5</v>
      </c>
      <c r="D37" s="256" t="s">
        <v>13</v>
      </c>
      <c r="E37" s="256" t="s">
        <v>14</v>
      </c>
      <c r="F37" s="277" t="s">
        <v>15</v>
      </c>
      <c r="G37" s="279" t="s">
        <v>43</v>
      </c>
      <c r="H37" s="266" t="s">
        <v>44</v>
      </c>
      <c r="I37" s="268" t="s">
        <v>17</v>
      </c>
      <c r="J37" s="281" t="s">
        <v>42</v>
      </c>
      <c r="K37" s="285" t="s">
        <v>4</v>
      </c>
      <c r="L37" s="277" t="s">
        <v>5</v>
      </c>
      <c r="M37" s="277" t="s">
        <v>13</v>
      </c>
      <c r="N37" s="277" t="s">
        <v>14</v>
      </c>
      <c r="O37" s="277" t="s">
        <v>15</v>
      </c>
      <c r="P37" s="279" t="s">
        <v>43</v>
      </c>
      <c r="Q37" s="266" t="s">
        <v>44</v>
      </c>
      <c r="R37" s="268" t="s">
        <v>17</v>
      </c>
    </row>
    <row r="38" spans="1:18" ht="13.5" customHeight="1" thickBot="1">
      <c r="A38" s="282"/>
      <c r="B38" s="286" t="s">
        <v>36</v>
      </c>
      <c r="C38" s="278"/>
      <c r="D38" s="276"/>
      <c r="E38" s="276"/>
      <c r="F38" s="278"/>
      <c r="G38" s="280"/>
      <c r="H38" s="267"/>
      <c r="I38" s="269" t="s">
        <v>37</v>
      </c>
      <c r="J38" s="282"/>
      <c r="K38" s="286" t="s">
        <v>36</v>
      </c>
      <c r="L38" s="278"/>
      <c r="M38" s="278"/>
      <c r="N38" s="278"/>
      <c r="O38" s="278"/>
      <c r="P38" s="280"/>
      <c r="Q38" s="267"/>
      <c r="R38" s="269" t="s">
        <v>37</v>
      </c>
    </row>
    <row r="39" spans="1:18" ht="12.75">
      <c r="A39" s="305">
        <v>1</v>
      </c>
      <c r="B39" s="260">
        <f>'пр.хода'!G10</f>
        <v>13</v>
      </c>
      <c r="C39" s="297" t="str">
        <f>VLOOKUP(B39,'пр.взв.'!B2:E90,2,FALSE)</f>
        <v>Шихабудинов Ислам Магомеднабиевич</v>
      </c>
      <c r="D39" s="298" t="str">
        <f>VLOOKUP(B39,'пр.взв.'!B2:F138,3,FALSE)</f>
        <v>16.01.1992 КМС</v>
      </c>
      <c r="E39" s="298" t="str">
        <f>VLOOKUP(B39,'пр.взв.'!B2:G138,5,FALSE)</f>
        <v>Новоселецкий</v>
      </c>
      <c r="F39" s="273"/>
      <c r="G39" s="274"/>
      <c r="H39" s="275"/>
      <c r="I39" s="256"/>
      <c r="J39" s="305">
        <v>2</v>
      </c>
      <c r="K39" s="260">
        <f>'пр.хода'!O10</f>
        <v>10</v>
      </c>
      <c r="L39" s="300" t="str">
        <f>VLOOKUP(K39,'пр.взв.'!B2:E90,2,FALSE)</f>
        <v>Малачиев Мансур Калачилалович</v>
      </c>
      <c r="M39" s="298" t="str">
        <f>VLOOKUP(K39,'пр.взв.'!B2:F138,3,FALSE)</f>
        <v>03.11.1991 КМС</v>
      </c>
      <c r="N39" s="298" t="str">
        <f>VLOOKUP(K39,'пр.взв.'!B2:G138,5,FALSE)</f>
        <v>ПР</v>
      </c>
      <c r="O39" s="273"/>
      <c r="P39" s="274"/>
      <c r="Q39" s="275"/>
      <c r="R39" s="256"/>
    </row>
    <row r="40" spans="1:18" ht="12.75">
      <c r="A40" s="306"/>
      <c r="B40" s="308"/>
      <c r="C40" s="272"/>
      <c r="D40" s="208"/>
      <c r="E40" s="208"/>
      <c r="F40" s="208"/>
      <c r="G40" s="208"/>
      <c r="H40" s="209"/>
      <c r="I40" s="201"/>
      <c r="J40" s="306"/>
      <c r="K40" s="308"/>
      <c r="L40" s="263"/>
      <c r="M40" s="208"/>
      <c r="N40" s="208"/>
      <c r="O40" s="208"/>
      <c r="P40" s="208"/>
      <c r="Q40" s="209"/>
      <c r="R40" s="201"/>
    </row>
    <row r="41" spans="1:18" ht="12.75">
      <c r="A41" s="306"/>
      <c r="B41" s="249">
        <f>'пр.хода'!G18</f>
        <v>7</v>
      </c>
      <c r="C41" s="251" t="str">
        <f>VLOOKUP(B41,'пр.взв.'!B2:E90,2,FALSE)</f>
        <v>Нажмутдинов Алиагав Абдуллаевич</v>
      </c>
      <c r="D41" s="215" t="str">
        <f>VLOOKUP(B41,'пр.взв.'!B2:F140,3,FALSE)</f>
        <v>05.12.1992 КМС</v>
      </c>
      <c r="E41" s="215" t="str">
        <f>VLOOKUP(B41,'пр.взв.'!B2:G140,5,FALSE)</f>
        <v>ПР</v>
      </c>
      <c r="F41" s="246"/>
      <c r="G41" s="246"/>
      <c r="H41" s="202"/>
      <c r="I41" s="202"/>
      <c r="J41" s="306"/>
      <c r="K41" s="249">
        <f>'пр.хода'!O18</f>
        <v>8</v>
      </c>
      <c r="L41" s="264" t="str">
        <f>VLOOKUP(K41,'пр.взв.'!B2:E90,2,FALSE)</f>
        <v>Нажмудинов Магомедхабиб Магомедзагирович</v>
      </c>
      <c r="M41" s="215" t="str">
        <f>VLOOKUP(K41,'пр.взв.'!B2:F140,3,FALSE)</f>
        <v>18.06.1994 КМС</v>
      </c>
      <c r="N41" s="215" t="str">
        <f>VLOOKUP(K41,'пр.взв.'!B2:G140,5,FALSE)</f>
        <v>ПР</v>
      </c>
      <c r="O41" s="246"/>
      <c r="P41" s="246"/>
      <c r="Q41" s="202"/>
      <c r="R41" s="202"/>
    </row>
    <row r="42" spans="1:18" ht="13.5" thickBot="1">
      <c r="A42" s="307"/>
      <c r="B42" s="309"/>
      <c r="C42" s="252"/>
      <c r="D42" s="245"/>
      <c r="E42" s="245"/>
      <c r="F42" s="247"/>
      <c r="G42" s="247"/>
      <c r="H42" s="169"/>
      <c r="I42" s="169"/>
      <c r="J42" s="307"/>
      <c r="K42" s="309"/>
      <c r="L42" s="265"/>
      <c r="M42" s="245"/>
      <c r="N42" s="245"/>
      <c r="O42" s="247"/>
      <c r="P42" s="247"/>
      <c r="Q42" s="169"/>
      <c r="R42" s="169"/>
    </row>
    <row r="44" spans="1:18" ht="15">
      <c r="A44" s="310" t="s">
        <v>46</v>
      </c>
      <c r="B44" s="310"/>
      <c r="C44" s="310"/>
      <c r="D44" s="310"/>
      <c r="E44" s="310"/>
      <c r="F44" s="310"/>
      <c r="G44" s="310"/>
      <c r="H44" s="310"/>
      <c r="I44" s="310"/>
      <c r="J44" s="310" t="s">
        <v>47</v>
      </c>
      <c r="K44" s="310"/>
      <c r="L44" s="310"/>
      <c r="M44" s="310"/>
      <c r="N44" s="310"/>
      <c r="O44" s="310"/>
      <c r="P44" s="310"/>
      <c r="Q44" s="310"/>
      <c r="R44" s="310"/>
    </row>
    <row r="45" spans="2:18" ht="16.5" thickBot="1">
      <c r="B45" s="99" t="s">
        <v>35</v>
      </c>
      <c r="C45" s="104"/>
      <c r="D45" s="104"/>
      <c r="E45" s="104"/>
      <c r="F45" s="107" t="str">
        <f>F36</f>
        <v>в.к.57   кг.</v>
      </c>
      <c r="G45" s="104"/>
      <c r="H45" s="104"/>
      <c r="I45" s="104"/>
      <c r="J45" s="70"/>
      <c r="K45" s="105" t="s">
        <v>1</v>
      </c>
      <c r="L45" s="104"/>
      <c r="M45" s="104"/>
      <c r="N45" s="104"/>
      <c r="O45" s="107" t="str">
        <f>O36</f>
        <v>в.к.57   кг.</v>
      </c>
      <c r="P45" s="102"/>
      <c r="Q45" s="102"/>
      <c r="R45" s="102"/>
    </row>
    <row r="46" spans="1:18" ht="12.75" customHeight="1">
      <c r="A46" s="281" t="s">
        <v>42</v>
      </c>
      <c r="B46" s="285" t="s">
        <v>4</v>
      </c>
      <c r="C46" s="277" t="s">
        <v>5</v>
      </c>
      <c r="D46" s="256" t="s">
        <v>13</v>
      </c>
      <c r="E46" s="256" t="s">
        <v>14</v>
      </c>
      <c r="F46" s="277" t="s">
        <v>15</v>
      </c>
      <c r="G46" s="279" t="s">
        <v>43</v>
      </c>
      <c r="H46" s="266" t="s">
        <v>44</v>
      </c>
      <c r="I46" s="268" t="s">
        <v>17</v>
      </c>
      <c r="J46" s="281" t="s">
        <v>42</v>
      </c>
      <c r="K46" s="285" t="s">
        <v>4</v>
      </c>
      <c r="L46" s="277" t="s">
        <v>5</v>
      </c>
      <c r="M46" s="256" t="s">
        <v>13</v>
      </c>
      <c r="N46" s="277" t="s">
        <v>14</v>
      </c>
      <c r="O46" s="277" t="s">
        <v>15</v>
      </c>
      <c r="P46" s="279" t="s">
        <v>43</v>
      </c>
      <c r="Q46" s="266" t="s">
        <v>44</v>
      </c>
      <c r="R46" s="268" t="s">
        <v>17</v>
      </c>
    </row>
    <row r="47" spans="1:18" ht="13.5" customHeight="1" thickBot="1">
      <c r="A47" s="282"/>
      <c r="B47" s="286" t="s">
        <v>36</v>
      </c>
      <c r="C47" s="278"/>
      <c r="D47" s="276"/>
      <c r="E47" s="276"/>
      <c r="F47" s="278"/>
      <c r="G47" s="280"/>
      <c r="H47" s="267"/>
      <c r="I47" s="269" t="s">
        <v>37</v>
      </c>
      <c r="J47" s="282"/>
      <c r="K47" s="286" t="s">
        <v>36</v>
      </c>
      <c r="L47" s="278"/>
      <c r="M47" s="276"/>
      <c r="N47" s="278"/>
      <c r="O47" s="278"/>
      <c r="P47" s="280"/>
      <c r="Q47" s="267"/>
      <c r="R47" s="269" t="s">
        <v>37</v>
      </c>
    </row>
    <row r="48" spans="1:18" ht="12.75">
      <c r="A48" s="257">
        <v>1</v>
      </c>
      <c r="B48" s="312">
        <f>'пр.хода'!A25</f>
        <v>5</v>
      </c>
      <c r="C48" s="271" t="str">
        <f>VLOOKUP(B48,'пр.взв.'!B4:E103,2,FALSE)</f>
        <v>Тлукошаев Альберт Хазратович</v>
      </c>
      <c r="D48" s="253" t="str">
        <f>VLOOKUP(B48,'пр.взв.'!B4:F147,3,FALSE)</f>
        <v>20.07.96 КМС</v>
      </c>
      <c r="E48" s="253" t="str">
        <f>VLOOKUP(B48,'пр.взв.'!B4:G147,5,FALSE)</f>
        <v> ДИНАМО</v>
      </c>
      <c r="F48" s="273"/>
      <c r="G48" s="274"/>
      <c r="H48" s="275"/>
      <c r="I48" s="256"/>
      <c r="J48" s="257">
        <v>3</v>
      </c>
      <c r="K48" s="314">
        <f>'пр.хода'!I25</f>
        <v>2</v>
      </c>
      <c r="L48" s="262" t="str">
        <f>VLOOKUP(K48,'пр.взв.'!B4:E103,2,FALSE)</f>
        <v>Мукежев Астемир Юрьевич</v>
      </c>
      <c r="M48" s="253" t="str">
        <f>VLOOKUP(K48,'пр.взв.'!B4:F147,3,FALSE)</f>
        <v>26.11.1995 КМС</v>
      </c>
      <c r="N48" s="253" t="str">
        <f>VLOOKUP(K48,'пр.взв.'!B4:G147,5,FALSE)</f>
        <v>ДИНАМО</v>
      </c>
      <c r="O48" s="254"/>
      <c r="P48" s="255"/>
      <c r="Q48" s="248"/>
      <c r="R48" s="217"/>
    </row>
    <row r="49" spans="1:18" ht="12.75">
      <c r="A49" s="258"/>
      <c r="B49" s="308"/>
      <c r="C49" s="272"/>
      <c r="D49" s="208"/>
      <c r="E49" s="208"/>
      <c r="F49" s="208"/>
      <c r="G49" s="208"/>
      <c r="H49" s="209"/>
      <c r="I49" s="201"/>
      <c r="J49" s="258"/>
      <c r="K49" s="308"/>
      <c r="L49" s="263"/>
      <c r="M49" s="208"/>
      <c r="N49" s="208"/>
      <c r="O49" s="208"/>
      <c r="P49" s="208"/>
      <c r="Q49" s="209"/>
      <c r="R49" s="201"/>
    </row>
    <row r="50" spans="1:18" ht="12.75">
      <c r="A50" s="258"/>
      <c r="B50" s="313">
        <f>'пр.хода'!A27</f>
        <v>1</v>
      </c>
      <c r="C50" s="251" t="str">
        <f>VLOOKUP(B50,'пр.взв.'!B4:E103,2,FALSE)</f>
        <v>Кибишев Гид Хадилович</v>
      </c>
      <c r="D50" s="215" t="str">
        <f>VLOOKUP(B50,'пр.взв.'!B4:F149,3,FALSE)</f>
        <v>20.021996 КМС</v>
      </c>
      <c r="E50" s="215" t="str">
        <f>VLOOKUP(B50,'пр.взв.'!B6:G149,5,FALSE)</f>
        <v> ДИНАМО</v>
      </c>
      <c r="F50" s="246"/>
      <c r="G50" s="246"/>
      <c r="H50" s="202"/>
      <c r="I50" s="202"/>
      <c r="J50" s="258"/>
      <c r="K50" s="313">
        <f>'пр.хода'!I27</f>
        <v>0</v>
      </c>
      <c r="L50" s="264" t="e">
        <f>VLOOKUP(K50,'пр.взв.'!B4:E103,2,FALSE)</f>
        <v>#N/A</v>
      </c>
      <c r="M50" s="215" t="e">
        <f>VLOOKUP(K50,'пр.взв.'!B4:F149,3,FALSE)</f>
        <v>#N/A</v>
      </c>
      <c r="N50" s="215" t="e">
        <f>VLOOKUP(K50,'пр.взв.'!B6:G149,5,FALSE)</f>
        <v>#N/A</v>
      </c>
      <c r="O50" s="246"/>
      <c r="P50" s="246"/>
      <c r="Q50" s="202"/>
      <c r="R50" s="202"/>
    </row>
    <row r="51" spans="1:18" ht="13.5" thickBot="1">
      <c r="A51" s="311"/>
      <c r="B51" s="309"/>
      <c r="C51" s="252"/>
      <c r="D51" s="245"/>
      <c r="E51" s="245"/>
      <c r="F51" s="247"/>
      <c r="G51" s="247"/>
      <c r="H51" s="169"/>
      <c r="I51" s="169"/>
      <c r="J51" s="259"/>
      <c r="K51" s="309"/>
      <c r="L51" s="265"/>
      <c r="M51" s="245"/>
      <c r="N51" s="245"/>
      <c r="O51" s="247"/>
      <c r="P51" s="247"/>
      <c r="Q51" s="169"/>
      <c r="R51" s="169"/>
    </row>
    <row r="52" spans="1:18" ht="12.75">
      <c r="A52" s="257">
        <v>2</v>
      </c>
      <c r="B52" s="312">
        <f>'пр.хода'!A31</f>
        <v>11</v>
      </c>
      <c r="C52" s="297" t="str">
        <f>VLOOKUP(B52,'пр.взв.'!B4:E103,2,FALSE)</f>
        <v>Агларов Курбанали  Ширванович</v>
      </c>
      <c r="D52" s="253">
        <f>VLOOKUP(B52,'пр.взв.'!B4:F151,3,FALSE)</f>
        <v>33759</v>
      </c>
      <c r="E52" s="253" t="str">
        <f>VLOOKUP(B52,'пр.взв.'!B8:G151,5,FALSE)</f>
        <v>ПР</v>
      </c>
      <c r="F52" s="254"/>
      <c r="G52" s="255"/>
      <c r="H52" s="248"/>
      <c r="I52" s="217"/>
      <c r="J52" s="258">
        <v>4</v>
      </c>
      <c r="K52" s="312">
        <f>'пр.хода'!I31</f>
        <v>4</v>
      </c>
      <c r="L52" s="300" t="str">
        <f>VLOOKUP(K52,'пр.взв.'!B4:E103,2,FALSE)</f>
        <v>Сокуров Эдуард Амоятович</v>
      </c>
      <c r="M52" s="253" t="str">
        <f>VLOOKUP(K52,'пр.взв.'!B4:F151,3,FALSE)</f>
        <v>24.08.86 КМС</v>
      </c>
      <c r="N52" s="253" t="str">
        <f>VLOOKUP(K52,'пр.взв.'!B8:G151,5,FALSE)</f>
        <v> ДИНАМО</v>
      </c>
      <c r="O52" s="254"/>
      <c r="P52" s="255"/>
      <c r="Q52" s="248"/>
      <c r="R52" s="217"/>
    </row>
    <row r="53" spans="1:18" ht="12.75">
      <c r="A53" s="258"/>
      <c r="B53" s="308"/>
      <c r="C53" s="272"/>
      <c r="D53" s="208"/>
      <c r="E53" s="208"/>
      <c r="F53" s="208"/>
      <c r="G53" s="208"/>
      <c r="H53" s="209"/>
      <c r="I53" s="201"/>
      <c r="J53" s="258"/>
      <c r="K53" s="308"/>
      <c r="L53" s="263"/>
      <c r="M53" s="208"/>
      <c r="N53" s="208"/>
      <c r="O53" s="208"/>
      <c r="P53" s="208"/>
      <c r="Q53" s="209"/>
      <c r="R53" s="201"/>
    </row>
    <row r="54" spans="1:18" ht="12.75">
      <c r="A54" s="258"/>
      <c r="B54" s="313">
        <f>'пр.хода'!A33</f>
        <v>0</v>
      </c>
      <c r="C54" s="251" t="e">
        <f>VLOOKUP(B54,'пр.взв.'!B4:E103,2,FALSE)</f>
        <v>#N/A</v>
      </c>
      <c r="D54" s="215" t="e">
        <f>VLOOKUP(B54,'пр.взв.'!B4:F153,3,FALSE)</f>
        <v>#N/A</v>
      </c>
      <c r="E54" s="253" t="e">
        <f>VLOOKUP(B54,'пр.взв.'!B10:G153,5,FALSE)</f>
        <v>#N/A</v>
      </c>
      <c r="F54" s="246"/>
      <c r="G54" s="246"/>
      <c r="H54" s="202"/>
      <c r="I54" s="202"/>
      <c r="J54" s="258"/>
      <c r="K54" s="313">
        <f>'пр.хода'!I33</f>
        <v>0</v>
      </c>
      <c r="L54" s="264" t="e">
        <f>VLOOKUP(K54,'пр.взв.'!B4:E103,2,FALSE)</f>
        <v>#N/A</v>
      </c>
      <c r="M54" s="215" t="e">
        <f>VLOOKUP(K54,'пр.взв.'!B4:F153,3,FALSE)</f>
        <v>#N/A</v>
      </c>
      <c r="N54" s="253" t="e">
        <f>VLOOKUP(K54,'пр.взв.'!B10:G153,5,FALSE)</f>
        <v>#N/A</v>
      </c>
      <c r="O54" s="246"/>
      <c r="P54" s="246"/>
      <c r="Q54" s="202"/>
      <c r="R54" s="202"/>
    </row>
    <row r="55" spans="1:18" ht="13.5" thickBot="1">
      <c r="A55" s="259"/>
      <c r="B55" s="309"/>
      <c r="C55" s="252"/>
      <c r="D55" s="245"/>
      <c r="E55" s="245"/>
      <c r="F55" s="247"/>
      <c r="G55" s="247"/>
      <c r="H55" s="169"/>
      <c r="I55" s="169"/>
      <c r="J55" s="259"/>
      <c r="K55" s="309"/>
      <c r="L55" s="265"/>
      <c r="M55" s="245"/>
      <c r="N55" s="245"/>
      <c r="O55" s="247"/>
      <c r="P55" s="247"/>
      <c r="Q55" s="169"/>
      <c r="R55" s="169"/>
    </row>
    <row r="56" ht="13.5" thickBot="1"/>
    <row r="57" spans="1:18" ht="12.75">
      <c r="A57" s="281" t="s">
        <v>42</v>
      </c>
      <c r="B57" s="285" t="s">
        <v>4</v>
      </c>
      <c r="C57" s="277" t="s">
        <v>5</v>
      </c>
      <c r="D57" s="256" t="s">
        <v>13</v>
      </c>
      <c r="E57" s="256" t="s">
        <v>14</v>
      </c>
      <c r="F57" s="277" t="s">
        <v>15</v>
      </c>
      <c r="G57" s="279" t="s">
        <v>43</v>
      </c>
      <c r="H57" s="266" t="s">
        <v>44</v>
      </c>
      <c r="I57" s="268" t="s">
        <v>17</v>
      </c>
      <c r="J57" s="281" t="s">
        <v>42</v>
      </c>
      <c r="K57" s="283" t="s">
        <v>4</v>
      </c>
      <c r="L57" s="277" t="s">
        <v>5</v>
      </c>
      <c r="M57" s="256" t="s">
        <v>13</v>
      </c>
      <c r="N57" s="277" t="s">
        <v>14</v>
      </c>
      <c r="O57" s="277" t="s">
        <v>15</v>
      </c>
      <c r="P57" s="279" t="s">
        <v>43</v>
      </c>
      <c r="Q57" s="266" t="s">
        <v>44</v>
      </c>
      <c r="R57" s="268" t="s">
        <v>17</v>
      </c>
    </row>
    <row r="58" spans="1:18" ht="13.5" thickBot="1">
      <c r="A58" s="282"/>
      <c r="B58" s="286" t="s">
        <v>36</v>
      </c>
      <c r="C58" s="278"/>
      <c r="D58" s="276"/>
      <c r="E58" s="276"/>
      <c r="F58" s="278"/>
      <c r="G58" s="280"/>
      <c r="H58" s="267"/>
      <c r="I58" s="269" t="s">
        <v>37</v>
      </c>
      <c r="J58" s="282"/>
      <c r="K58" s="284" t="s">
        <v>36</v>
      </c>
      <c r="L58" s="278"/>
      <c r="M58" s="276"/>
      <c r="N58" s="278"/>
      <c r="O58" s="278"/>
      <c r="P58" s="280"/>
      <c r="Q58" s="267"/>
      <c r="R58" s="269" t="s">
        <v>37</v>
      </c>
    </row>
    <row r="59" spans="1:18" ht="12.75">
      <c r="A59" s="257">
        <v>1</v>
      </c>
      <c r="B59" s="270">
        <f>'пр.хода'!C26</f>
        <v>1</v>
      </c>
      <c r="C59" s="271" t="str">
        <f>VLOOKUP(B59,'пр.взв.'!B1:E114,2,FALSE)</f>
        <v>Кибишев Гид Хадилович</v>
      </c>
      <c r="D59" s="253" t="str">
        <f>VLOOKUP(B59,'пр.взв.'!B1:F158,3,FALSE)</f>
        <v>20.021996 КМС</v>
      </c>
      <c r="E59" s="253" t="e">
        <f>VLOOKUP(B59,'пр.взв.'!B15:G158,5,FALSE)</f>
        <v>#N/A</v>
      </c>
      <c r="F59" s="273"/>
      <c r="G59" s="274"/>
      <c r="H59" s="275"/>
      <c r="I59" s="256"/>
      <c r="J59" s="257">
        <v>2</v>
      </c>
      <c r="K59" s="260">
        <f>'пр.хода'!M26</f>
        <v>0</v>
      </c>
      <c r="L59" s="262" t="e">
        <f>VLOOKUP(K59,'пр.взв.'!B1:E114,2,FALSE)</f>
        <v>#N/A</v>
      </c>
      <c r="M59" s="253" t="e">
        <f>VLOOKUP(K59,'пр.взв.'!B1:F158,3,FALSE)</f>
        <v>#N/A</v>
      </c>
      <c r="N59" s="253" t="e">
        <f>VLOOKUP(K59,'пр.взв.'!B1:G158,5,FALSE)</f>
        <v>#N/A</v>
      </c>
      <c r="O59" s="254"/>
      <c r="P59" s="255"/>
      <c r="Q59" s="248"/>
      <c r="R59" s="217"/>
    </row>
    <row r="60" spans="1:18" ht="12.75">
      <c r="A60" s="258"/>
      <c r="B60" s="261"/>
      <c r="C60" s="272"/>
      <c r="D60" s="208"/>
      <c r="E60" s="208"/>
      <c r="F60" s="208"/>
      <c r="G60" s="208"/>
      <c r="H60" s="209"/>
      <c r="I60" s="201"/>
      <c r="J60" s="258"/>
      <c r="K60" s="261"/>
      <c r="L60" s="263"/>
      <c r="M60" s="208"/>
      <c r="N60" s="208"/>
      <c r="O60" s="208"/>
      <c r="P60" s="208"/>
      <c r="Q60" s="209"/>
      <c r="R60" s="201"/>
    </row>
    <row r="61" spans="1:18" ht="12.75">
      <c r="A61" s="258"/>
      <c r="B61" s="249">
        <f>'пр.хода'!C32</f>
        <v>0</v>
      </c>
      <c r="C61" s="251" t="e">
        <f>VLOOKUP(B61,'пр.взв.'!B1:E114,2,FALSE)</f>
        <v>#N/A</v>
      </c>
      <c r="D61" s="215" t="e">
        <f>VLOOKUP(B61,'пр.взв.'!B15:F160,3,FALSE)</f>
        <v>#N/A</v>
      </c>
      <c r="E61" s="215" t="e">
        <f>VLOOKUP(B61,'пр.взв.'!B1:G160,5,FALSE)</f>
        <v>#N/A</v>
      </c>
      <c r="F61" s="246"/>
      <c r="G61" s="246"/>
      <c r="H61" s="202"/>
      <c r="I61" s="202"/>
      <c r="J61" s="258"/>
      <c r="K61" s="249">
        <f>'пр.хода'!M32</f>
        <v>0</v>
      </c>
      <c r="L61" s="264" t="e">
        <f>VLOOKUP(K61,'пр.взв.'!B1:E114,2,FALSE)</f>
        <v>#N/A</v>
      </c>
      <c r="M61" s="215" t="e">
        <f>VLOOKUP(K61,'пр.взв.'!B1:F160,3,FALSE)</f>
        <v>#N/A</v>
      </c>
      <c r="N61" s="215" t="e">
        <f>VLOOKUP(K61,'пр.взв.'!B1:G160,5,FALSE)</f>
        <v>#N/A</v>
      </c>
      <c r="O61" s="246"/>
      <c r="P61" s="246"/>
      <c r="Q61" s="202"/>
      <c r="R61" s="202"/>
    </row>
    <row r="62" spans="1:18" ht="13.5" thickBot="1">
      <c r="A62" s="259"/>
      <c r="B62" s="250"/>
      <c r="C62" s="252"/>
      <c r="D62" s="245"/>
      <c r="E62" s="245"/>
      <c r="F62" s="247"/>
      <c r="G62" s="247"/>
      <c r="H62" s="169"/>
      <c r="I62" s="169"/>
      <c r="J62" s="259"/>
      <c r="K62" s="250"/>
      <c r="L62" s="265"/>
      <c r="M62" s="245"/>
      <c r="N62" s="245"/>
      <c r="O62" s="247"/>
      <c r="P62" s="247"/>
      <c r="Q62" s="169"/>
      <c r="R62" s="169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4">
      <selection activeCell="G27" sqref="G2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1" t="str">
        <f>HYPERLINK('[1]реквизиты'!$A$2)</f>
        <v>ЧЕМПИОНАТ СКФО ПО БОЕВОМУ САМБО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46"/>
      <c r="M1" s="46"/>
      <c r="N1" s="46"/>
      <c r="O1" s="46"/>
      <c r="P1" s="46"/>
    </row>
    <row r="2" spans="1:19" ht="12.75" customHeight="1">
      <c r="A2" s="325" t="str">
        <f>HYPERLINK('[1]реквизиты'!$A$3)</f>
        <v>20-25 декабря 2014г.                             г.Нальчик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в.к.57   кг.</v>
      </c>
      <c r="G3" s="48"/>
      <c r="H3" s="48"/>
      <c r="I3" s="48"/>
      <c r="J3" s="48"/>
      <c r="K3" s="48"/>
      <c r="L3" s="48"/>
    </row>
    <row r="4" spans="1:3" ht="16.5" thickBot="1">
      <c r="A4" s="326" t="s">
        <v>0</v>
      </c>
      <c r="B4" s="326"/>
      <c r="C4" s="5"/>
    </row>
    <row r="5" spans="1:13" ht="12.75" customHeight="1" thickBot="1">
      <c r="A5" s="324">
        <v>1</v>
      </c>
      <c r="B5" s="321" t="str">
        <f>VLOOKUP(A5,'пр.взв.'!B5:C36,2,FALSE)</f>
        <v>Кибишев Гид Хадилович</v>
      </c>
      <c r="C5" s="321" t="str">
        <f>VLOOKUP(A5,'пр.взв.'!B5:F36,3,FALSE)</f>
        <v>20.021996 КМС</v>
      </c>
      <c r="D5" s="321" t="str">
        <f>VLOOKUP(A5,'пр.взв.'!B5:E36,4,FALSE)</f>
        <v>КБР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7"/>
      <c r="B6" s="322"/>
      <c r="C6" s="322"/>
      <c r="D6" s="32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7">
        <v>9</v>
      </c>
      <c r="B7" s="315" t="str">
        <f>VLOOKUP(A7,'пр.взв.'!B7:C38,2,FALSE)</f>
        <v>Сурхаев Сурхай Мугутдинович</v>
      </c>
      <c r="C7" s="315">
        <f>VLOOKUP(A7,'пр.взв.'!B5:F36,3,FALSE)</f>
        <v>35788</v>
      </c>
      <c r="D7" s="315" t="str">
        <f>VLOOKUP(A7,'пр.взв.'!B5:F36,4,FALSE)</f>
        <v>РД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8"/>
      <c r="B8" s="316"/>
      <c r="C8" s="316"/>
      <c r="D8" s="316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4">
        <v>5</v>
      </c>
      <c r="B9" s="321" t="str">
        <f>VLOOKUP(A9,'пр.взв.'!B9:C40,2,FALSE)</f>
        <v>Тлукошаев Альберт Хазратович</v>
      </c>
      <c r="C9" s="321" t="str">
        <f>VLOOKUP(A9,'пр.взв.'!B5:E36,3,FALSE)</f>
        <v>20.07.96 КМС</v>
      </c>
      <c r="D9" s="321" t="str">
        <f>VLOOKUP(A9,'пр.взв.'!B5:E36,4,FALSE)</f>
        <v>КБР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7"/>
      <c r="B10" s="322"/>
      <c r="C10" s="322"/>
      <c r="D10" s="32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7">
        <v>13</v>
      </c>
      <c r="B11" s="315" t="str">
        <f>VLOOKUP(A11,'пр.взв.'!B5:C36,2,FALSE)</f>
        <v>Шихабудинов Ислам Магомеднабиевич</v>
      </c>
      <c r="C11" s="315" t="str">
        <f>VLOOKUP(A11,'пр.взв.'!B5:E36,3,FALSE)</f>
        <v>16.01.1992 КМС</v>
      </c>
      <c r="D11" s="315" t="str">
        <f>VLOOKUP(A11,'пр.взв.'!B5:E36,4,FALSE)</f>
        <v>СК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8"/>
      <c r="B12" s="316"/>
      <c r="C12" s="316"/>
      <c r="D12" s="316"/>
      <c r="E12" s="17"/>
      <c r="F12" s="323"/>
      <c r="G12" s="323"/>
      <c r="H12" s="25"/>
      <c r="I12" s="19"/>
      <c r="J12" s="13"/>
      <c r="K12" s="13"/>
      <c r="L12" s="13"/>
    </row>
    <row r="13" spans="1:12" ht="12.75" customHeight="1" thickBot="1">
      <c r="A13" s="324">
        <v>3</v>
      </c>
      <c r="B13" s="321" t="str">
        <f>VLOOKUP(A13,'пр.взв.'!B5:C36,2,FALSE)</f>
        <v>Арипшев Замир Артурович</v>
      </c>
      <c r="C13" s="321" t="str">
        <f>VLOOKUP(A13,'пр.взв.'!B5:E36,3,FALSE)</f>
        <v>1996 КМС</v>
      </c>
      <c r="D13" s="321" t="str">
        <f>VLOOKUP(A13,'пр.взв.'!B5:E36,4,FALSE)</f>
        <v>КБР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7"/>
      <c r="B14" s="322"/>
      <c r="C14" s="322"/>
      <c r="D14" s="32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7">
        <v>11</v>
      </c>
      <c r="B15" s="315" t="str">
        <f>VLOOKUP(A15,'пр.взв.'!B15:C45,2,FALSE)</f>
        <v>Агларов Курбанали  Ширванович</v>
      </c>
      <c r="C15" s="315">
        <f>VLOOKUP(A15,'пр.взв.'!B5:E36,3,FALSE)</f>
        <v>33759</v>
      </c>
      <c r="D15" s="315" t="str">
        <f>VLOOKUP(A15,'пр.взв.'!B5:F36,4,FALSE)</f>
        <v>РД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8"/>
      <c r="B16" s="316"/>
      <c r="C16" s="316"/>
      <c r="D16" s="31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4">
        <v>7</v>
      </c>
      <c r="B17" s="321" t="str">
        <f>VLOOKUP(A17,'пр.взв.'!B17:C47,2,FALSE)</f>
        <v>Нажмутдинов Алиагав Абдуллаевич</v>
      </c>
      <c r="C17" s="321" t="str">
        <f>VLOOKUP(A17,'пр.взв.'!B5:E36,3,FALSE)</f>
        <v>05.12.1992 КМС</v>
      </c>
      <c r="D17" s="321" t="str">
        <f>VLOOKUP(A17,'пр.взв.'!B5:E36,4,FALSE)</f>
        <v>РД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7"/>
      <c r="B18" s="322"/>
      <c r="C18" s="322"/>
      <c r="D18" s="32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7">
        <v>15</v>
      </c>
      <c r="B19" s="315" t="e">
        <f>VLOOKUP(A19,'пр.взв.'!B19:C49,2,FALSE)</f>
        <v>#N/A</v>
      </c>
      <c r="C19" s="315" t="e">
        <f>VLOOKUP(A19,'пр.взв.'!B5:E36,3,FALSE)</f>
        <v>#N/A</v>
      </c>
      <c r="D19" s="315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8"/>
      <c r="B20" s="316"/>
      <c r="C20" s="316"/>
      <c r="D20" s="31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4">
        <v>2</v>
      </c>
      <c r="B22" s="321" t="str">
        <f>VLOOKUP(A22,'пр.взв.'!B7:E38,2,FALSE)</f>
        <v>Мукежев Астемир Юрьевич</v>
      </c>
      <c r="C22" s="321" t="str">
        <f>VLOOKUP(A22,'пр.взв.'!B7:E38,3,FALSE)</f>
        <v>26.11.1995 КМС</v>
      </c>
      <c r="D22" s="321" t="str">
        <f>VLOOKUP(A22,'пр.взв.'!B7:E38,4,FALSE)</f>
        <v>КБР</v>
      </c>
      <c r="E22" s="12"/>
      <c r="F22" s="13"/>
      <c r="G22" s="13"/>
      <c r="H22" s="13"/>
      <c r="I22" s="13"/>
      <c r="J22" s="4"/>
      <c r="K22" s="16"/>
    </row>
    <row r="23" spans="1:11" ht="15.75">
      <c r="A23" s="317"/>
      <c r="B23" s="322"/>
      <c r="C23" s="322"/>
      <c r="D23" s="322"/>
      <c r="E23" s="19"/>
      <c r="F23" s="15"/>
      <c r="G23" s="15"/>
      <c r="H23" s="13"/>
      <c r="I23" s="13"/>
      <c r="J23" s="4"/>
      <c r="K23" s="33"/>
    </row>
    <row r="24" spans="1:11" ht="16.5" thickBot="1">
      <c r="A24" s="317">
        <v>10</v>
      </c>
      <c r="B24" s="315" t="str">
        <f>VLOOKUP(A24,'пр.взв.'!B7:E38,2,FALSE)</f>
        <v>Малачиев Мансур Калачилалович</v>
      </c>
      <c r="C24" s="315" t="str">
        <f>VLOOKUP(A24,'пр.взв.'!B7:E38,3,FALSE)</f>
        <v>03.11.1991 КМС</v>
      </c>
      <c r="D24" s="315" t="str">
        <f>VLOOKUP(A24,'пр.взв.'!B7:E38,4,FALSE)</f>
        <v>РД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8"/>
      <c r="B25" s="316"/>
      <c r="C25" s="316"/>
      <c r="D25" s="316"/>
      <c r="E25" s="17"/>
      <c r="F25" s="21"/>
      <c r="G25" s="19"/>
      <c r="H25" s="13"/>
      <c r="I25" s="13"/>
      <c r="J25" s="4"/>
      <c r="K25" s="33"/>
    </row>
    <row r="26" spans="1:11" ht="16.5" thickBot="1">
      <c r="A26" s="324">
        <v>6</v>
      </c>
      <c r="B26" s="321" t="str">
        <f>VLOOKUP(A26,'пр.взв.'!B7:E38,2,FALSE)</f>
        <v>Грищенко              Юрьевич</v>
      </c>
      <c r="C26" s="321" t="str">
        <f>VLOOKUP(A26,'пр.взв.'!B7:E38,3,FALSE)</f>
        <v>13.02.1994 КМС</v>
      </c>
      <c r="D26" s="321" t="str">
        <f>VLOOKUP(A26,'пр.взв.'!B7:E38,4,FALSE)</f>
        <v>КБР</v>
      </c>
      <c r="E26" s="12"/>
      <c r="F26" s="21"/>
      <c r="G26" s="16"/>
      <c r="H26" s="26"/>
      <c r="I26" s="13"/>
      <c r="J26" s="4"/>
      <c r="K26" s="33"/>
    </row>
    <row r="27" spans="1:11" ht="15.75">
      <c r="A27" s="317"/>
      <c r="B27" s="322"/>
      <c r="C27" s="322"/>
      <c r="D27" s="322"/>
      <c r="E27" s="19"/>
      <c r="F27" s="24"/>
      <c r="G27" s="15"/>
      <c r="H27" s="25"/>
      <c r="I27" s="13"/>
      <c r="J27" s="4"/>
      <c r="K27" s="33"/>
    </row>
    <row r="28" spans="1:11" ht="16.5" thickBot="1">
      <c r="A28" s="317">
        <v>14</v>
      </c>
      <c r="B28" s="315" t="e">
        <f>VLOOKUP(A28,'пр.взв.'!B7:E38,2,FALSE)</f>
        <v>#N/A</v>
      </c>
      <c r="C28" s="315" t="e">
        <f>VLOOKUP(A28,'пр.взв.'!B7:E38,3,FALSE)</f>
        <v>#N/A</v>
      </c>
      <c r="D28" s="315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8"/>
      <c r="B29" s="316"/>
      <c r="C29" s="316"/>
      <c r="D29" s="316"/>
      <c r="E29" s="17"/>
      <c r="F29" s="323"/>
      <c r="G29" s="323"/>
      <c r="H29" s="25"/>
      <c r="I29" s="19"/>
      <c r="J29" s="3"/>
      <c r="K29" s="32"/>
    </row>
    <row r="30" spans="1:9" ht="16.5" thickBot="1">
      <c r="A30" s="324">
        <v>4</v>
      </c>
      <c r="B30" s="321" t="str">
        <f>VLOOKUP(A30,'пр.взв.'!B7:E38,2,FALSE)</f>
        <v>Сокуров Эдуард Амоятович</v>
      </c>
      <c r="C30" s="321" t="str">
        <f>VLOOKUP(A30,'пр.взв.'!B7:E38,3,FALSE)</f>
        <v>24.08.86 КМС</v>
      </c>
      <c r="D30" s="321" t="str">
        <f>VLOOKUP(A30,'пр.взв.'!B7:E38,4,FALSE)</f>
        <v>КБР</v>
      </c>
      <c r="E30" s="12"/>
      <c r="F30" s="15"/>
      <c r="G30" s="15"/>
      <c r="H30" s="25"/>
      <c r="I30" s="16"/>
    </row>
    <row r="31" spans="1:9" ht="15.75">
      <c r="A31" s="317"/>
      <c r="B31" s="322"/>
      <c r="C31" s="322"/>
      <c r="D31" s="322"/>
      <c r="E31" s="19"/>
      <c r="F31" s="15"/>
      <c r="G31" s="15"/>
      <c r="H31" s="25"/>
      <c r="I31" s="13"/>
    </row>
    <row r="32" spans="1:9" ht="16.5" thickBot="1">
      <c r="A32" s="317">
        <v>12</v>
      </c>
      <c r="B32" s="315" t="str">
        <f>VLOOKUP(A32,'пр.взв.'!B7:E38,2,FALSE)</f>
        <v>Мукаев Аслан Шамханович</v>
      </c>
      <c r="C32" s="315" t="str">
        <f>VLOOKUP(A32,'пр.взв.'!B7:E38,3,FALSE)</f>
        <v>27.11.1996 1 разряд</v>
      </c>
      <c r="D32" s="315" t="str">
        <f>VLOOKUP(A32,'пр.взв.'!B7:E38,4,FALSE)</f>
        <v>ЧР</v>
      </c>
      <c r="E32" s="16"/>
      <c r="F32" s="20"/>
      <c r="G32" s="15"/>
      <c r="H32" s="25"/>
      <c r="I32" s="13"/>
    </row>
    <row r="33" spans="1:9" ht="16.5" thickBot="1">
      <c r="A33" s="318"/>
      <c r="B33" s="316"/>
      <c r="C33" s="316"/>
      <c r="D33" s="316"/>
      <c r="E33" s="17"/>
      <c r="F33" s="21"/>
      <c r="G33" s="19"/>
      <c r="H33" s="27"/>
      <c r="I33" s="13"/>
    </row>
    <row r="34" spans="1:9" ht="16.5" thickBot="1">
      <c r="A34" s="324">
        <v>8</v>
      </c>
      <c r="B34" s="321" t="str">
        <f>VLOOKUP(A34,'пр.взв.'!B7:E38,2,FALSE)</f>
        <v>Нажмудинов Магомедхабиб Магомедзагирович</v>
      </c>
      <c r="C34" s="321" t="str">
        <f>VLOOKUP(A34,'пр.взв.'!B7:E38,3,FALSE)</f>
        <v>18.06.1994 КМС</v>
      </c>
      <c r="D34" s="321" t="str">
        <f>VLOOKUP(A34,'пр.взв.'!B7:E38,4,FALSE)</f>
        <v>РД</v>
      </c>
      <c r="E34" s="12"/>
      <c r="F34" s="22"/>
      <c r="G34" s="16"/>
      <c r="H34" s="10"/>
      <c r="I34" s="10"/>
    </row>
    <row r="35" spans="1:9" ht="15.75">
      <c r="A35" s="317"/>
      <c r="B35" s="322"/>
      <c r="C35" s="322"/>
      <c r="D35" s="322"/>
      <c r="E35" s="19"/>
      <c r="F35" s="23"/>
      <c r="G35" s="17"/>
      <c r="H35" s="18"/>
      <c r="I35" s="18"/>
    </row>
    <row r="36" spans="1:9" ht="16.5" thickBot="1">
      <c r="A36" s="317">
        <v>16</v>
      </c>
      <c r="B36" s="315" t="e">
        <f>VLOOKUP(A36,'пр.взв.'!B7:E38,2,FALSE)</f>
        <v>#N/A</v>
      </c>
      <c r="C36" s="315" t="e">
        <f>VLOOKUP(A36,'пр.взв.'!B7:E38,3,FALSE)</f>
        <v>#N/A</v>
      </c>
      <c r="D36" s="315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18"/>
      <c r="B37" s="316"/>
      <c r="C37" s="316"/>
      <c r="D37" s="316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9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9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0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0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152" t="str">
        <f>HYPERLINK('[1]реквизиты'!$A$2)</f>
        <v>ЧЕМПИОНАТ СКФО ПО БОЕВОМУ САМБО</v>
      </c>
      <c r="B1" s="153"/>
      <c r="C1" s="153"/>
      <c r="D1" s="153"/>
      <c r="E1" s="153"/>
      <c r="F1" s="153"/>
      <c r="G1" s="153"/>
      <c r="H1" s="154"/>
    </row>
    <row r="2" spans="1:8" ht="12.75">
      <c r="A2" s="345" t="str">
        <f>HYPERLINK('[1]реквизиты'!$A$3)</f>
        <v>20-25 декабря 2014г.                             г.Нальчик</v>
      </c>
      <c r="B2" s="345"/>
      <c r="C2" s="345"/>
      <c r="D2" s="345"/>
      <c r="E2" s="345"/>
      <c r="F2" s="345"/>
      <c r="G2" s="345"/>
      <c r="H2" s="345"/>
    </row>
    <row r="3" spans="1:8" ht="18.75" thickBot="1">
      <c r="A3" s="346" t="s">
        <v>30</v>
      </c>
      <c r="B3" s="346"/>
      <c r="C3" s="346"/>
      <c r="D3" s="346"/>
      <c r="E3" s="346"/>
      <c r="F3" s="346"/>
      <c r="G3" s="346"/>
      <c r="H3" s="346"/>
    </row>
    <row r="4" spans="2:8" ht="18.75" thickBot="1">
      <c r="B4" s="93"/>
      <c r="C4" s="94"/>
      <c r="D4" s="347" t="str">
        <f>HYPERLINK('пр.взв.'!D4)</f>
        <v>в.к.57   кг.</v>
      </c>
      <c r="E4" s="348"/>
      <c r="F4" s="349"/>
      <c r="G4" s="94"/>
      <c r="H4" s="94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>
      <c r="A6" s="350" t="s">
        <v>31</v>
      </c>
      <c r="B6" s="327" t="str">
        <f>VLOOKUP(J6,'пр.взв.'!B7:G38,2,FALSE)</f>
        <v>Нажмудинов Магомедхабиб Магомедзагирович</v>
      </c>
      <c r="C6" s="327"/>
      <c r="D6" s="327"/>
      <c r="E6" s="327"/>
      <c r="F6" s="327"/>
      <c r="G6" s="327"/>
      <c r="H6" s="338" t="str">
        <f>VLOOKUP(J6,'пр.взв.'!B7:G38,3,FALSE)</f>
        <v>18.06.1994 КМС</v>
      </c>
      <c r="I6" s="94"/>
      <c r="J6" s="86">
        <f>'пр.хода'!H8</f>
        <v>8</v>
      </c>
    </row>
    <row r="7" spans="1:10" ht="18">
      <c r="A7" s="351"/>
      <c r="B7" s="328"/>
      <c r="C7" s="328"/>
      <c r="D7" s="328"/>
      <c r="E7" s="328"/>
      <c r="F7" s="328"/>
      <c r="G7" s="328"/>
      <c r="H7" s="339"/>
      <c r="I7" s="94"/>
      <c r="J7" s="86"/>
    </row>
    <row r="8" spans="1:10" ht="18">
      <c r="A8" s="351"/>
      <c r="B8" s="340" t="str">
        <f>VLOOKUP(J6,'пр.взв.'!B7:G38,4,FALSE)</f>
        <v>РД</v>
      </c>
      <c r="C8" s="340"/>
      <c r="D8" s="340"/>
      <c r="E8" s="340"/>
      <c r="F8" s="340"/>
      <c r="G8" s="340"/>
      <c r="H8" s="341"/>
      <c r="I8" s="94"/>
      <c r="J8" s="86"/>
    </row>
    <row r="9" spans="1:10" ht="18.75" thickBot="1">
      <c r="A9" s="352"/>
      <c r="B9" s="333"/>
      <c r="C9" s="333"/>
      <c r="D9" s="333"/>
      <c r="E9" s="333"/>
      <c r="F9" s="333"/>
      <c r="G9" s="333"/>
      <c r="H9" s="334"/>
      <c r="I9" s="94"/>
      <c r="J9" s="86"/>
    </row>
    <row r="10" spans="1:10" ht="18.75" thickBot="1">
      <c r="A10" s="94"/>
      <c r="B10" s="94"/>
      <c r="C10" s="94"/>
      <c r="D10" s="94"/>
      <c r="E10" s="94"/>
      <c r="F10" s="94"/>
      <c r="G10" s="94"/>
      <c r="H10" s="94"/>
      <c r="I10" s="94"/>
      <c r="J10" s="86"/>
    </row>
    <row r="11" spans="1:10" ht="18" customHeight="1">
      <c r="A11" s="342" t="s">
        <v>32</v>
      </c>
      <c r="B11" s="327" t="str">
        <f>VLOOKUP(J11,'пр.взв.'!B2:G43,2,FALSE)</f>
        <v>Нажмутдинов Алиагав Абдуллаевич</v>
      </c>
      <c r="C11" s="327"/>
      <c r="D11" s="327"/>
      <c r="E11" s="327"/>
      <c r="F11" s="327"/>
      <c r="G11" s="327"/>
      <c r="H11" s="338" t="str">
        <f>VLOOKUP(J11,'пр.взв.'!B2:G43,3,FALSE)</f>
        <v>05.12.1992 КМС</v>
      </c>
      <c r="I11" s="94"/>
      <c r="J11" s="86">
        <f>'пр.хода'!H20</f>
        <v>7</v>
      </c>
    </row>
    <row r="12" spans="1:10" ht="18" customHeight="1">
      <c r="A12" s="343"/>
      <c r="B12" s="328"/>
      <c r="C12" s="328"/>
      <c r="D12" s="328"/>
      <c r="E12" s="328"/>
      <c r="F12" s="328"/>
      <c r="G12" s="328"/>
      <c r="H12" s="339"/>
      <c r="I12" s="94"/>
      <c r="J12" s="86"/>
    </row>
    <row r="13" spans="1:10" ht="18">
      <c r="A13" s="343"/>
      <c r="B13" s="340" t="str">
        <f>VLOOKUP(J11,'пр.взв.'!B2:G43,4,FALSE)</f>
        <v>РД</v>
      </c>
      <c r="C13" s="340"/>
      <c r="D13" s="340"/>
      <c r="E13" s="340"/>
      <c r="F13" s="340"/>
      <c r="G13" s="340"/>
      <c r="H13" s="341"/>
      <c r="I13" s="94"/>
      <c r="J13" s="86"/>
    </row>
    <row r="14" spans="1:10" ht="18.75" thickBot="1">
      <c r="A14" s="344"/>
      <c r="B14" s="333"/>
      <c r="C14" s="333"/>
      <c r="D14" s="333"/>
      <c r="E14" s="333"/>
      <c r="F14" s="333"/>
      <c r="G14" s="333"/>
      <c r="H14" s="334"/>
      <c r="I14" s="94"/>
      <c r="J14" s="86"/>
    </row>
    <row r="15" spans="1:10" ht="18.75" thickBot="1">
      <c r="A15" s="94"/>
      <c r="B15" s="94"/>
      <c r="C15" s="94"/>
      <c r="D15" s="94"/>
      <c r="E15" s="94"/>
      <c r="F15" s="94"/>
      <c r="G15" s="94"/>
      <c r="H15" s="94"/>
      <c r="I15" s="94"/>
      <c r="J15" s="86"/>
    </row>
    <row r="16" spans="1:10" ht="18" customHeight="1">
      <c r="A16" s="335" t="s">
        <v>33</v>
      </c>
      <c r="B16" s="327" t="str">
        <f>VLOOKUP(J16,'пр.взв.'!B4:G87,2,FALSE)</f>
        <v>Малачиев Мансур Калачилалович</v>
      </c>
      <c r="C16" s="327"/>
      <c r="D16" s="327"/>
      <c r="E16" s="327"/>
      <c r="F16" s="327"/>
      <c r="G16" s="327"/>
      <c r="H16" s="338" t="str">
        <f>VLOOKUP(J16,'пр.взв.'!B4:G97,3,FALSE)</f>
        <v>03.11.1991 КМС</v>
      </c>
      <c r="I16" s="94"/>
      <c r="J16" s="86">
        <f>'пр.хода'!E32</f>
        <v>10</v>
      </c>
    </row>
    <row r="17" spans="1:10" ht="18" customHeight="1">
      <c r="A17" s="336"/>
      <c r="B17" s="328"/>
      <c r="C17" s="328"/>
      <c r="D17" s="328"/>
      <c r="E17" s="328"/>
      <c r="F17" s="328"/>
      <c r="G17" s="328"/>
      <c r="H17" s="339"/>
      <c r="I17" s="94"/>
      <c r="J17" s="86"/>
    </row>
    <row r="18" spans="1:10" ht="18">
      <c r="A18" s="336"/>
      <c r="B18" s="340" t="str">
        <f>VLOOKUP(J16,'пр.взв.'!B7:G48,4,FALSE)</f>
        <v>РД</v>
      </c>
      <c r="C18" s="340"/>
      <c r="D18" s="340"/>
      <c r="E18" s="340"/>
      <c r="F18" s="340"/>
      <c r="G18" s="340"/>
      <c r="H18" s="341"/>
      <c r="I18" s="94"/>
      <c r="J18" s="86"/>
    </row>
    <row r="19" spans="1:10" ht="18.75" thickBot="1">
      <c r="A19" s="337"/>
      <c r="B19" s="333"/>
      <c r="C19" s="333"/>
      <c r="D19" s="333"/>
      <c r="E19" s="333"/>
      <c r="F19" s="333"/>
      <c r="G19" s="333"/>
      <c r="H19" s="334"/>
      <c r="I19" s="94"/>
      <c r="J19" s="86"/>
    </row>
    <row r="20" spans="1:10" ht="18.75" thickBot="1">
      <c r="A20" s="94"/>
      <c r="B20" s="94"/>
      <c r="C20" s="94"/>
      <c r="D20" s="94"/>
      <c r="E20" s="94"/>
      <c r="F20" s="94"/>
      <c r="G20" s="94"/>
      <c r="H20" s="94"/>
      <c r="I20" s="94"/>
      <c r="J20" s="86"/>
    </row>
    <row r="21" spans="1:10" ht="18" customHeight="1">
      <c r="A21" s="335" t="s">
        <v>33</v>
      </c>
      <c r="B21" s="327" t="str">
        <f>VLOOKUP(J21,'пр.взв.'!B2:G53,2,FALSE)</f>
        <v>Шихабудинов Ислам Магомеднабиевич</v>
      </c>
      <c r="C21" s="327"/>
      <c r="D21" s="327"/>
      <c r="E21" s="327"/>
      <c r="F21" s="327"/>
      <c r="G21" s="327"/>
      <c r="H21" s="338" t="str">
        <f>VLOOKUP(J21,'пр.взв.'!B3:G92,3,FALSE)</f>
        <v>16.01.1992 КМС</v>
      </c>
      <c r="I21" s="94"/>
      <c r="J21" s="86">
        <f>'пр.хода'!Q32</f>
        <v>13</v>
      </c>
    </row>
    <row r="22" spans="1:10" ht="18" customHeight="1">
      <c r="A22" s="336"/>
      <c r="B22" s="328"/>
      <c r="C22" s="328"/>
      <c r="D22" s="328"/>
      <c r="E22" s="328"/>
      <c r="F22" s="328"/>
      <c r="G22" s="328"/>
      <c r="H22" s="339"/>
      <c r="I22" s="94"/>
      <c r="J22" s="86"/>
    </row>
    <row r="23" spans="1:9" ht="18">
      <c r="A23" s="336"/>
      <c r="B23" s="340" t="str">
        <f>VLOOKUP(J21,'пр.взв.'!B6:G53,4,FALSE)</f>
        <v>СК</v>
      </c>
      <c r="C23" s="340"/>
      <c r="D23" s="340"/>
      <c r="E23" s="340"/>
      <c r="F23" s="340"/>
      <c r="G23" s="340"/>
      <c r="H23" s="341"/>
      <c r="I23" s="94"/>
    </row>
    <row r="24" spans="1:9" ht="18.75" thickBot="1">
      <c r="A24" s="337"/>
      <c r="B24" s="333"/>
      <c r="C24" s="333"/>
      <c r="D24" s="333"/>
      <c r="E24" s="333"/>
      <c r="F24" s="333"/>
      <c r="G24" s="333"/>
      <c r="H24" s="334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51</v>
      </c>
      <c r="B26" s="94"/>
      <c r="C26" s="94"/>
      <c r="D26" s="94"/>
      <c r="E26" s="94"/>
      <c r="F26" s="94"/>
      <c r="G26" s="94"/>
      <c r="H26" s="94"/>
    </row>
    <row r="27" ht="13.5" thickBot="1"/>
    <row r="28" spans="1:10" ht="12.75">
      <c r="A28" s="329" t="str">
        <f>VLOOKUP(J28,'пр.взв.'!B7:H38,7,FALSE)</f>
        <v>Гасанханов З. М.</v>
      </c>
      <c r="B28" s="330"/>
      <c r="C28" s="330"/>
      <c r="D28" s="330"/>
      <c r="E28" s="330"/>
      <c r="F28" s="330"/>
      <c r="G28" s="330"/>
      <c r="H28" s="331"/>
      <c r="J28">
        <f>'пр.хода'!H8</f>
        <v>8</v>
      </c>
    </row>
    <row r="29" spans="1:8" ht="13.5" thickBot="1">
      <c r="A29" s="332"/>
      <c r="B29" s="333"/>
      <c r="C29" s="333"/>
      <c r="D29" s="333"/>
      <c r="E29" s="333"/>
      <c r="F29" s="333"/>
      <c r="G29" s="333"/>
      <c r="H29" s="334"/>
    </row>
    <row r="36" spans="1:8" ht="18">
      <c r="A36" s="94" t="s">
        <v>34</v>
      </c>
      <c r="B36" s="94"/>
      <c r="C36" s="94"/>
      <c r="D36" s="94"/>
      <c r="E36" s="94"/>
      <c r="F36" s="94"/>
      <c r="G36" s="94"/>
      <c r="H36" s="94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5"/>
      <c r="B39" s="95"/>
      <c r="C39" s="95"/>
      <c r="D39" s="95"/>
      <c r="E39" s="95"/>
      <c r="F39" s="95"/>
      <c r="G39" s="95"/>
      <c r="H39" s="95"/>
    </row>
    <row r="40" spans="1:8" ht="18">
      <c r="A40" s="96"/>
      <c r="B40" s="96"/>
      <c r="C40" s="96"/>
      <c r="D40" s="96"/>
      <c r="E40" s="96"/>
      <c r="F40" s="96"/>
      <c r="G40" s="96"/>
      <c r="H40" s="96"/>
    </row>
    <row r="41" spans="1:8" ht="18">
      <c r="A41" s="95"/>
      <c r="B41" s="95"/>
      <c r="C41" s="95"/>
      <c r="D41" s="95"/>
      <c r="E41" s="95"/>
      <c r="F41" s="95"/>
      <c r="G41" s="95"/>
      <c r="H41" s="95"/>
    </row>
    <row r="42" spans="1:8" ht="18">
      <c r="A42" s="97"/>
      <c r="B42" s="97"/>
      <c r="C42" s="97"/>
      <c r="D42" s="97"/>
      <c r="E42" s="97"/>
      <c r="F42" s="97"/>
      <c r="G42" s="97"/>
      <c r="H42" s="97"/>
    </row>
    <row r="43" spans="1:8" ht="18">
      <c r="A43" s="95"/>
      <c r="B43" s="95"/>
      <c r="C43" s="95"/>
      <c r="D43" s="95"/>
      <c r="E43" s="95"/>
      <c r="F43" s="95"/>
      <c r="G43" s="95"/>
      <c r="H43" s="95"/>
    </row>
    <row r="44" spans="1:8" ht="18">
      <c r="A44" s="97"/>
      <c r="B44" s="97"/>
      <c r="C44" s="97"/>
      <c r="D44" s="97"/>
      <c r="E44" s="97"/>
      <c r="F44" s="97"/>
      <c r="G44" s="97"/>
      <c r="H44" s="97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6">
      <selection activeCell="B33" sqref="B33:B34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0" t="s">
        <v>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27.75" customHeight="1" thickBot="1">
      <c r="A2" s="151" t="s">
        <v>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3:18" ht="33" customHeight="1" thickBot="1">
      <c r="C3" s="367" t="str">
        <f>HYPERLINK('[1]реквизиты'!$A$2)</f>
        <v>ЧЕМПИОНАТ СКФО ПО БОЕВОМУ САМБО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</row>
    <row r="4" spans="1:19" ht="15.75" customHeight="1" thickBot="1">
      <c r="A4" s="9"/>
      <c r="B4" s="9"/>
      <c r="C4" s="325" t="str">
        <f>HYPERLINK('[1]реквизиты'!$A$3)</f>
        <v>20-25 декабря 2014г.                             г.Нальчик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9"/>
    </row>
    <row r="5" spans="9:15" ht="20.25" customHeight="1" thickBot="1">
      <c r="I5" s="71"/>
      <c r="J5" s="370" t="str">
        <f>HYPERLINK('пр.взв.'!D4)</f>
        <v>в.к.57   кг.</v>
      </c>
      <c r="K5" s="371"/>
      <c r="L5" s="372"/>
      <c r="M5" s="373"/>
      <c r="N5" s="374"/>
      <c r="O5" s="375"/>
    </row>
    <row r="6" spans="1:21" ht="18" customHeight="1" thickBot="1">
      <c r="A6" s="326" t="s">
        <v>0</v>
      </c>
      <c r="B6" s="326"/>
      <c r="C6" s="5"/>
      <c r="R6" s="42"/>
      <c r="S6" s="42"/>
      <c r="U6" s="42" t="s">
        <v>1</v>
      </c>
    </row>
    <row r="7" spans="1:29" ht="12.75" customHeight="1" thickBot="1">
      <c r="A7" s="324">
        <v>1</v>
      </c>
      <c r="B7" s="321" t="str">
        <f>VLOOKUP(A7,'пр.взв.'!B7:C38,2,FALSE)</f>
        <v>Кибишев Гид Хадилович</v>
      </c>
      <c r="C7" s="321" t="str">
        <f>VLOOKUP(A7,'пр.взв.'!B7:F38,3,FALSE)</f>
        <v>20.021996 КМС</v>
      </c>
      <c r="D7" s="321" t="str">
        <f>VLOOKUP(A7,'пр.взв.'!B7:E38,4,FALSE)</f>
        <v>КБР</v>
      </c>
      <c r="E7" s="108"/>
      <c r="F7" s="98"/>
      <c r="G7" s="98"/>
      <c r="H7" s="98"/>
      <c r="I7" s="65" t="s">
        <v>28</v>
      </c>
      <c r="J7" s="98"/>
      <c r="K7" s="98"/>
      <c r="L7" s="98"/>
      <c r="M7" s="109"/>
      <c r="N7" s="109"/>
      <c r="O7" s="109"/>
      <c r="P7" s="109"/>
      <c r="Q7" s="70"/>
      <c r="R7" s="321" t="str">
        <f>VLOOKUP(U7,'пр.взв.'!B7:E38,2,FALSE)</f>
        <v>Мукежев Астемир Юрьевич</v>
      </c>
      <c r="S7" s="321" t="str">
        <f>VLOOKUP(U7,'пр.взв.'!B7:E38,3,FALSE)</f>
        <v>26.11.1995 КМС</v>
      </c>
      <c r="T7" s="321" t="str">
        <f>VLOOKUP(U7,'пр.взв.'!B7:E38,4,FALSE)</f>
        <v>КБР</v>
      </c>
      <c r="U7" s="353">
        <v>2</v>
      </c>
      <c r="Y7" s="4"/>
      <c r="Z7" s="4"/>
      <c r="AA7" s="4"/>
      <c r="AB7" s="4"/>
      <c r="AC7" s="4"/>
    </row>
    <row r="8" spans="1:29" ht="12.75" customHeight="1">
      <c r="A8" s="317"/>
      <c r="B8" s="322"/>
      <c r="C8" s="322"/>
      <c r="D8" s="322"/>
      <c r="E8" s="132">
        <v>1</v>
      </c>
      <c r="F8" s="110"/>
      <c r="G8" s="110"/>
      <c r="H8" s="64">
        <v>8</v>
      </c>
      <c r="I8" s="361" t="str">
        <f>VLOOKUP(H8,'пр.взв.'!B7:E38,2,FALSE)</f>
        <v>Нажмудинов Магомедхабиб Магомедзагирович</v>
      </c>
      <c r="J8" s="362"/>
      <c r="K8" s="362"/>
      <c r="L8" s="362"/>
      <c r="M8" s="363"/>
      <c r="N8" s="109"/>
      <c r="O8" s="109"/>
      <c r="P8" s="109"/>
      <c r="Q8" s="132">
        <v>10</v>
      </c>
      <c r="R8" s="322"/>
      <c r="S8" s="322"/>
      <c r="T8" s="322"/>
      <c r="U8" s="354"/>
      <c r="Y8" s="4"/>
      <c r="Z8" s="4"/>
      <c r="AA8" s="4"/>
      <c r="AB8" s="4"/>
      <c r="AC8" s="4"/>
    </row>
    <row r="9" spans="1:29" ht="12.75" customHeight="1" thickBot="1">
      <c r="A9" s="317">
        <v>9</v>
      </c>
      <c r="B9" s="315" t="str">
        <f>VLOOKUP(A9,'пр.взв.'!B9:C40,2,FALSE)</f>
        <v>Сурхаев Сурхай Мугутдинович</v>
      </c>
      <c r="C9" s="315">
        <f>VLOOKUP(A9,'пр.взв.'!B7:F38,3,FALSE)</f>
        <v>35788</v>
      </c>
      <c r="D9" s="315" t="str">
        <f>VLOOKUP(A9,'пр.взв.'!B7:G38,4,FALSE)</f>
        <v>РД</v>
      </c>
      <c r="E9" s="133" t="s">
        <v>57</v>
      </c>
      <c r="F9" s="111"/>
      <c r="G9" s="110"/>
      <c r="H9" s="98"/>
      <c r="I9" s="364"/>
      <c r="J9" s="365"/>
      <c r="K9" s="365"/>
      <c r="L9" s="365"/>
      <c r="M9" s="366"/>
      <c r="N9" s="109"/>
      <c r="O9" s="109"/>
      <c r="P9" s="112"/>
      <c r="Q9" s="133" t="s">
        <v>58</v>
      </c>
      <c r="R9" s="315" t="str">
        <f>VLOOKUP(U9,'пр.взв.'!B9:E40,2,FALSE)</f>
        <v>Малачиев Мансур Калачилалович</v>
      </c>
      <c r="S9" s="315" t="str">
        <f>VLOOKUP(U9,'пр.взв.'!B9:E40,3,FALSE)</f>
        <v>03.11.1991 КМС</v>
      </c>
      <c r="T9" s="315" t="str">
        <f>VLOOKUP(U9,'пр.взв.'!B9:E40,4,FALSE)</f>
        <v>РД</v>
      </c>
      <c r="U9" s="354">
        <v>10</v>
      </c>
      <c r="Y9" s="4"/>
      <c r="Z9" s="4"/>
      <c r="AA9" s="4"/>
      <c r="AB9" s="4"/>
      <c r="AC9" s="4"/>
    </row>
    <row r="10" spans="1:29" ht="12.75" customHeight="1" thickBot="1">
      <c r="A10" s="318"/>
      <c r="B10" s="316"/>
      <c r="C10" s="316"/>
      <c r="D10" s="316"/>
      <c r="E10" s="113"/>
      <c r="F10" s="114"/>
      <c r="G10" s="132">
        <v>13</v>
      </c>
      <c r="H10" s="98"/>
      <c r="I10" s="70"/>
      <c r="J10" s="70"/>
      <c r="K10" s="134"/>
      <c r="L10" s="70"/>
      <c r="M10" s="109"/>
      <c r="N10" s="109"/>
      <c r="O10" s="132">
        <v>10</v>
      </c>
      <c r="P10" s="115"/>
      <c r="Q10" s="70"/>
      <c r="R10" s="316"/>
      <c r="S10" s="316"/>
      <c r="T10" s="316"/>
      <c r="U10" s="355"/>
      <c r="Y10" s="4"/>
      <c r="Z10" s="4"/>
      <c r="AA10" s="4"/>
      <c r="AB10" s="4"/>
      <c r="AC10" s="4"/>
    </row>
    <row r="11" spans="1:29" ht="12.75" customHeight="1" thickBot="1">
      <c r="A11" s="324">
        <v>5</v>
      </c>
      <c r="B11" s="321" t="str">
        <f>VLOOKUP(A11,'пр.взв.'!B11:C42,2,FALSE)</f>
        <v>Тлукошаев Альберт Хазратович</v>
      </c>
      <c r="C11" s="321" t="str">
        <f>VLOOKUP(A11,'пр.взв.'!B7:E38,3,FALSE)</f>
        <v>20.07.96 КМС</v>
      </c>
      <c r="D11" s="321" t="str">
        <f>VLOOKUP(A11,'пр.взв.'!B7:E38,4,FALSE)</f>
        <v>КБР</v>
      </c>
      <c r="E11" s="108"/>
      <c r="F11" s="114"/>
      <c r="G11" s="133"/>
      <c r="H11" s="116"/>
      <c r="I11" s="98"/>
      <c r="J11" s="70"/>
      <c r="K11" s="70"/>
      <c r="L11" s="70"/>
      <c r="M11" s="109"/>
      <c r="N11" s="112"/>
      <c r="O11" s="133"/>
      <c r="P11" s="115"/>
      <c r="Q11" s="70"/>
      <c r="R11" s="321" t="str">
        <f>VLOOKUP(U11,'пр.взв.'!B11:E42,2,FALSE)</f>
        <v>Грищенко              Юрьевич</v>
      </c>
      <c r="S11" s="321" t="str">
        <f>VLOOKUP(U11,'пр.взв.'!B11:E42,3,FALSE)</f>
        <v>13.02.1994 КМС</v>
      </c>
      <c r="T11" s="321" t="str">
        <f>VLOOKUP(U11,'пр.взв.'!B11:E42,4,FALSE)</f>
        <v>КБР</v>
      </c>
      <c r="U11" s="356">
        <v>6</v>
      </c>
      <c r="Y11" s="4"/>
      <c r="Z11" s="4"/>
      <c r="AA11" s="4"/>
      <c r="AB11" s="4"/>
      <c r="AC11" s="4"/>
    </row>
    <row r="12" spans="1:29" ht="12.75" customHeight="1">
      <c r="A12" s="317"/>
      <c r="B12" s="322"/>
      <c r="C12" s="322"/>
      <c r="D12" s="322"/>
      <c r="E12" s="132">
        <v>13</v>
      </c>
      <c r="F12" s="117"/>
      <c r="G12" s="110"/>
      <c r="H12" s="118"/>
      <c r="I12" s="98"/>
      <c r="J12" s="402" t="s">
        <v>20</v>
      </c>
      <c r="K12" s="402"/>
      <c r="L12" s="402"/>
      <c r="M12" s="109"/>
      <c r="N12" s="115"/>
      <c r="O12" s="109"/>
      <c r="P12" s="119"/>
      <c r="Q12" s="132">
        <v>6</v>
      </c>
      <c r="R12" s="322"/>
      <c r="S12" s="322"/>
      <c r="T12" s="322"/>
      <c r="U12" s="354"/>
      <c r="Y12" s="4"/>
      <c r="Z12" s="4"/>
      <c r="AA12" s="4"/>
      <c r="AB12" s="4"/>
      <c r="AC12" s="4"/>
    </row>
    <row r="13" spans="1:29" ht="12.75" customHeight="1" thickBot="1">
      <c r="A13" s="317">
        <v>13</v>
      </c>
      <c r="B13" s="315" t="str">
        <f>VLOOKUP(A13,'пр.взв.'!B7:C38,2,FALSE)</f>
        <v>Шихабудинов Ислам Магомеднабиевич</v>
      </c>
      <c r="C13" s="315" t="str">
        <f>VLOOKUP(A13,'пр.взв.'!B7:E38,3,FALSE)</f>
        <v>16.01.1992 КМС</v>
      </c>
      <c r="D13" s="315" t="str">
        <f>VLOOKUP(A13,'пр.взв.'!B7:E38,4,FALSE)</f>
        <v>СК</v>
      </c>
      <c r="E13" s="133" t="s">
        <v>58</v>
      </c>
      <c r="F13" s="110"/>
      <c r="G13" s="110"/>
      <c r="H13" s="118"/>
      <c r="I13" s="120"/>
      <c r="J13" s="121"/>
      <c r="K13" s="121"/>
      <c r="L13" s="98"/>
      <c r="M13" s="109"/>
      <c r="N13" s="115"/>
      <c r="O13" s="109"/>
      <c r="P13" s="109"/>
      <c r="Q13" s="133"/>
      <c r="R13" s="358" t="e">
        <f>VLOOKUP(U13,'пр.взв.'!B13:E44,2,FALSE)</f>
        <v>#N/A</v>
      </c>
      <c r="S13" s="358" t="e">
        <f>VLOOKUP(U13,'пр.взв.'!B13:E44,3,FALSE)</f>
        <v>#N/A</v>
      </c>
      <c r="T13" s="358" t="e">
        <f>VLOOKUP(U13,'пр.взв.'!B13:E44,4,FALSE)</f>
        <v>#N/A</v>
      </c>
      <c r="U13" s="354">
        <v>14</v>
      </c>
      <c r="Y13" s="4"/>
      <c r="Z13" s="4"/>
      <c r="AA13" s="4"/>
      <c r="AB13" s="4"/>
      <c r="AC13" s="4"/>
    </row>
    <row r="14" spans="1:29" ht="12.75" customHeight="1" thickBot="1">
      <c r="A14" s="318"/>
      <c r="B14" s="316"/>
      <c r="C14" s="316"/>
      <c r="D14" s="316"/>
      <c r="E14" s="113"/>
      <c r="F14" s="360"/>
      <c r="G14" s="360"/>
      <c r="H14" s="118"/>
      <c r="I14" s="132">
        <v>7</v>
      </c>
      <c r="J14" s="98"/>
      <c r="K14" s="98"/>
      <c r="L14" s="98"/>
      <c r="M14" s="132">
        <v>8</v>
      </c>
      <c r="N14" s="120"/>
      <c r="O14" s="109"/>
      <c r="P14" s="109"/>
      <c r="Q14" s="70"/>
      <c r="R14" s="359"/>
      <c r="S14" s="359"/>
      <c r="T14" s="359"/>
      <c r="U14" s="357"/>
      <c r="Y14" s="4"/>
      <c r="Z14" s="4"/>
      <c r="AA14" s="4"/>
      <c r="AB14" s="4"/>
      <c r="AC14" s="4"/>
    </row>
    <row r="15" spans="1:29" ht="12.75" customHeight="1" thickBot="1">
      <c r="A15" s="324">
        <v>3</v>
      </c>
      <c r="B15" s="321" t="str">
        <f>VLOOKUP(A15,'пр.взв.'!B7:C38,2,FALSE)</f>
        <v>Арипшев Замир Артурович</v>
      </c>
      <c r="C15" s="321" t="str">
        <f>VLOOKUP(A15,'пр.взв.'!B7:E38,3,FALSE)</f>
        <v>1996 КМС</v>
      </c>
      <c r="D15" s="321" t="str">
        <f>VLOOKUP(A15,'пр.взв.'!B7:E38,4,FALSE)</f>
        <v>КБР</v>
      </c>
      <c r="E15" s="108"/>
      <c r="F15" s="110"/>
      <c r="G15" s="110"/>
      <c r="H15" s="118"/>
      <c r="I15" s="133" t="s">
        <v>58</v>
      </c>
      <c r="J15" s="98"/>
      <c r="K15" s="98"/>
      <c r="L15" s="98"/>
      <c r="M15" s="133"/>
      <c r="N15" s="115"/>
      <c r="O15" s="109"/>
      <c r="P15" s="109"/>
      <c r="Q15" s="70"/>
      <c r="R15" s="321" t="str">
        <f>VLOOKUP(U15,'пр.взв.'!B7:C38,2,FALSE)</f>
        <v>Сокуров Эдуард Амоятович</v>
      </c>
      <c r="S15" s="321" t="str">
        <f>VLOOKUP(U15,'пр.взв.'!B7:E38,3,FALSE)</f>
        <v>24.08.86 КМС</v>
      </c>
      <c r="T15" s="321" t="str">
        <f>VLOOKUP(U15,'пр.взв.'!B7:E38,4,FALSE)</f>
        <v>КБР</v>
      </c>
      <c r="U15" s="353">
        <v>4</v>
      </c>
      <c r="Y15" s="4"/>
      <c r="Z15" s="4"/>
      <c r="AA15" s="4"/>
      <c r="AB15" s="4"/>
      <c r="AC15" s="4"/>
    </row>
    <row r="16" spans="1:29" ht="12.75" customHeight="1">
      <c r="A16" s="317"/>
      <c r="B16" s="322"/>
      <c r="C16" s="322"/>
      <c r="D16" s="322"/>
      <c r="E16" s="132">
        <v>11</v>
      </c>
      <c r="F16" s="110"/>
      <c r="G16" s="110"/>
      <c r="H16" s="118"/>
      <c r="I16" s="98"/>
      <c r="J16" s="98"/>
      <c r="K16" s="98"/>
      <c r="L16" s="98"/>
      <c r="M16" s="109"/>
      <c r="N16" s="115"/>
      <c r="O16" s="109"/>
      <c r="P16" s="109"/>
      <c r="Q16" s="132">
        <v>4</v>
      </c>
      <c r="R16" s="322"/>
      <c r="S16" s="322"/>
      <c r="T16" s="322"/>
      <c r="U16" s="354"/>
      <c r="Y16" s="4"/>
      <c r="Z16" s="4"/>
      <c r="AA16" s="4"/>
      <c r="AB16" s="4"/>
      <c r="AC16" s="4"/>
    </row>
    <row r="17" spans="1:29" ht="12.75" customHeight="1" thickBot="1">
      <c r="A17" s="317">
        <v>11</v>
      </c>
      <c r="B17" s="315" t="str">
        <f>VLOOKUP(A17,'пр.взв.'!B17:C47,2,FALSE)</f>
        <v>Агларов Курбанали  Ширванович</v>
      </c>
      <c r="C17" s="315">
        <f>VLOOKUP(A17,'пр.взв.'!B7:E38,3,FALSE)</f>
        <v>33759</v>
      </c>
      <c r="D17" s="315" t="str">
        <f>VLOOKUP(A17,'пр.взв.'!B7:F38,4,FALSE)</f>
        <v>РД</v>
      </c>
      <c r="E17" s="133" t="s">
        <v>57</v>
      </c>
      <c r="F17" s="111"/>
      <c r="G17" s="110"/>
      <c r="H17" s="118"/>
      <c r="I17" s="98"/>
      <c r="J17" s="98"/>
      <c r="K17" s="98"/>
      <c r="L17" s="98"/>
      <c r="M17" s="109"/>
      <c r="N17" s="115"/>
      <c r="O17" s="109"/>
      <c r="P17" s="112"/>
      <c r="Q17" s="133" t="s">
        <v>58</v>
      </c>
      <c r="R17" s="315" t="str">
        <f>VLOOKUP(U17,'пр.взв.'!B17:E47,2,FALSE)</f>
        <v>Мукаев Аслан Шамханович</v>
      </c>
      <c r="S17" s="315" t="str">
        <f>VLOOKUP(U17,'пр.взв.'!B17:E47,3,FALSE)</f>
        <v>27.11.1996 1 разряд</v>
      </c>
      <c r="T17" s="315" t="str">
        <f>VLOOKUP(U17,'пр.взв.'!B17:E47,4,FALSE)</f>
        <v>ЧР</v>
      </c>
      <c r="U17" s="354">
        <v>12</v>
      </c>
      <c r="Y17" s="4"/>
      <c r="Z17" s="4"/>
      <c r="AA17" s="4"/>
      <c r="AB17" s="4"/>
      <c r="AC17" s="4"/>
    </row>
    <row r="18" spans="1:21" ht="12.75" customHeight="1" thickBot="1">
      <c r="A18" s="318"/>
      <c r="B18" s="316"/>
      <c r="C18" s="316"/>
      <c r="D18" s="316"/>
      <c r="E18" s="113"/>
      <c r="F18" s="114"/>
      <c r="G18" s="132">
        <v>7</v>
      </c>
      <c r="H18" s="122"/>
      <c r="I18" s="65" t="s">
        <v>29</v>
      </c>
      <c r="J18" s="98"/>
      <c r="K18" s="98"/>
      <c r="L18" s="98"/>
      <c r="M18" s="109"/>
      <c r="N18" s="119"/>
      <c r="O18" s="132">
        <v>8</v>
      </c>
      <c r="P18" s="115"/>
      <c r="Q18" s="70"/>
      <c r="R18" s="316"/>
      <c r="S18" s="316"/>
      <c r="T18" s="316"/>
      <c r="U18" s="355"/>
    </row>
    <row r="19" spans="1:21" ht="12.75" customHeight="1" thickBot="1">
      <c r="A19" s="324">
        <v>7</v>
      </c>
      <c r="B19" s="321" t="str">
        <f>VLOOKUP(A19,'пр.взв.'!B19:C49,2,FALSE)</f>
        <v>Нажмутдинов Алиагав Абдуллаевич</v>
      </c>
      <c r="C19" s="321" t="str">
        <f>VLOOKUP(A19,'пр.взв.'!B7:E38,3,FALSE)</f>
        <v>05.12.1992 КМС</v>
      </c>
      <c r="D19" s="321" t="str">
        <f>VLOOKUP(A19,'пр.взв.'!B7:E38,4,FALSE)</f>
        <v>РД</v>
      </c>
      <c r="E19" s="108"/>
      <c r="F19" s="123"/>
      <c r="G19" s="133"/>
      <c r="H19" s="64"/>
      <c r="I19" s="70"/>
      <c r="J19" s="70"/>
      <c r="K19" s="70"/>
      <c r="L19" s="70"/>
      <c r="M19" s="70"/>
      <c r="N19" s="109"/>
      <c r="O19" s="133"/>
      <c r="P19" s="115"/>
      <c r="Q19" s="70"/>
      <c r="R19" s="321" t="str">
        <f>VLOOKUP(U19,'пр.взв.'!B19:E49,2,FALSE)</f>
        <v>Нажмудинов Магомедхабиб Магомедзагирович</v>
      </c>
      <c r="S19" s="321" t="str">
        <f>VLOOKUP(U19,'пр.взв.'!B19:E49,3,FALSE)</f>
        <v>18.06.1994 КМС</v>
      </c>
      <c r="T19" s="321" t="str">
        <f>VLOOKUP(U19,'пр.взв.'!B19:E49,4,FALSE)</f>
        <v>РД</v>
      </c>
      <c r="U19" s="356">
        <v>8</v>
      </c>
    </row>
    <row r="20" spans="1:21" ht="12.75" customHeight="1">
      <c r="A20" s="317"/>
      <c r="B20" s="322"/>
      <c r="C20" s="322"/>
      <c r="D20" s="322"/>
      <c r="E20" s="132">
        <v>7</v>
      </c>
      <c r="F20" s="124"/>
      <c r="G20" s="113"/>
      <c r="H20" s="64">
        <v>7</v>
      </c>
      <c r="I20" s="410" t="str">
        <f>VLOOKUP(H20,'пр.взв.'!B7:H38,2,FALSE)</f>
        <v>Нажмутдинов Алиагав Абдуллаевич</v>
      </c>
      <c r="J20" s="411"/>
      <c r="K20" s="411"/>
      <c r="L20" s="411"/>
      <c r="M20" s="412"/>
      <c r="N20" s="109"/>
      <c r="O20" s="109"/>
      <c r="P20" s="125"/>
      <c r="Q20" s="132">
        <v>8</v>
      </c>
      <c r="R20" s="322"/>
      <c r="S20" s="322"/>
      <c r="T20" s="322"/>
      <c r="U20" s="354"/>
    </row>
    <row r="21" spans="1:21" ht="12.75" customHeight="1" thickBot="1">
      <c r="A21" s="317">
        <v>15</v>
      </c>
      <c r="B21" s="358" t="e">
        <f>VLOOKUP(A21,'пр.взв.'!B21:C51,2,FALSE)</f>
        <v>#N/A</v>
      </c>
      <c r="C21" s="358" t="e">
        <f>VLOOKUP(A21,'пр.взв.'!B7:E38,3,FALSE)</f>
        <v>#N/A</v>
      </c>
      <c r="D21" s="358" t="e">
        <f>VLOOKUP(A21,'пр.взв.'!B7:E38,4,FALSE)</f>
        <v>#N/A</v>
      </c>
      <c r="E21" s="133"/>
      <c r="F21" s="113"/>
      <c r="G21" s="113"/>
      <c r="H21" s="83"/>
      <c r="I21" s="413"/>
      <c r="J21" s="414"/>
      <c r="K21" s="414"/>
      <c r="L21" s="414"/>
      <c r="M21" s="415"/>
      <c r="N21" s="109"/>
      <c r="O21" s="109"/>
      <c r="P21" s="109"/>
      <c r="Q21" s="133"/>
      <c r="R21" s="358" t="e">
        <f>VLOOKUP(U21,'пр.взв.'!B21:E51,2,FALSE)</f>
        <v>#N/A</v>
      </c>
      <c r="S21" s="358" t="e">
        <f>VLOOKUP(U21,'пр.взв.'!B21:E51,3,FALSE)</f>
        <v>#N/A</v>
      </c>
      <c r="T21" s="358" t="e">
        <f>VLOOKUP(U21,'пр.взв.'!B7:E38,4,FALSE)</f>
        <v>#N/A</v>
      </c>
      <c r="U21" s="354">
        <v>16</v>
      </c>
    </row>
    <row r="22" spans="1:21" ht="12.75" customHeight="1" thickBot="1">
      <c r="A22" s="318"/>
      <c r="B22" s="359"/>
      <c r="C22" s="359"/>
      <c r="D22" s="359"/>
      <c r="E22" s="113"/>
      <c r="F22" s="108"/>
      <c r="G22" s="108"/>
      <c r="H22" s="70"/>
      <c r="I22" s="70"/>
      <c r="J22" s="70"/>
      <c r="K22" s="70"/>
      <c r="L22" s="70"/>
      <c r="M22" s="70"/>
      <c r="N22" s="70"/>
      <c r="O22" s="98"/>
      <c r="P22" s="98"/>
      <c r="Q22" s="70"/>
      <c r="R22" s="359"/>
      <c r="S22" s="359"/>
      <c r="T22" s="359"/>
      <c r="U22" s="355"/>
    </row>
    <row r="23" spans="1:20" ht="12.75" customHeight="1">
      <c r="A23" s="1"/>
      <c r="B23" s="1"/>
      <c r="C23" s="7"/>
      <c r="D23" s="4"/>
      <c r="E23" s="69"/>
      <c r="F23" s="69"/>
      <c r="G23" s="69"/>
      <c r="H23" s="403" t="s">
        <v>27</v>
      </c>
      <c r="I23" s="403"/>
      <c r="J23" s="403"/>
      <c r="K23" s="403"/>
      <c r="L23" s="403"/>
      <c r="M23" s="403"/>
      <c r="N23" s="403"/>
      <c r="O23" s="126"/>
      <c r="P23" s="126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5</v>
      </c>
      <c r="B25" s="383" t="str">
        <f>VLOOKUP(A25,'пр.взв.'!B7:E38,2,FALSE)</f>
        <v>Тлукошаев Альберт Хазратович</v>
      </c>
      <c r="I25" s="137">
        <v>2</v>
      </c>
      <c r="J25" s="377" t="str">
        <f>VLOOKUP(I25,'пр.взв.'!B5:D38,2,FALSE)</f>
        <v>Мукежев Астемир Юрьевич</v>
      </c>
      <c r="K25" s="389"/>
      <c r="L25" s="39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85"/>
      <c r="C26" s="144">
        <v>1</v>
      </c>
      <c r="D26" s="34"/>
      <c r="E26" s="36"/>
      <c r="F26" s="36"/>
      <c r="G26" s="36"/>
      <c r="H26" s="36"/>
      <c r="I26" s="138"/>
      <c r="J26" s="391"/>
      <c r="K26" s="392"/>
      <c r="L26" s="393"/>
      <c r="M26" s="109"/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1</v>
      </c>
      <c r="B27" s="386" t="str">
        <f>VLOOKUP(A27,'пр.взв.'!B7:D38,2,FALSE)</f>
        <v>Кибишев Гид Хадилович</v>
      </c>
      <c r="C27" s="135"/>
      <c r="D27" s="34"/>
      <c r="E27" s="66"/>
      <c r="F27" s="66"/>
      <c r="G27" s="66"/>
      <c r="H27" s="66"/>
      <c r="I27" s="139"/>
      <c r="J27" s="404" t="e">
        <f>VLOOKUP(I27,'пр.взв.'!B7:D38,2,FALSE)</f>
        <v>#N/A</v>
      </c>
      <c r="K27" s="405"/>
      <c r="L27" s="406"/>
      <c r="M27" s="135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84"/>
      <c r="C28" s="127"/>
      <c r="D28" s="34"/>
      <c r="E28" s="65"/>
      <c r="F28" s="65"/>
      <c r="G28" s="66"/>
      <c r="H28" s="66"/>
      <c r="I28" s="139"/>
      <c r="J28" s="407"/>
      <c r="K28" s="408"/>
      <c r="L28" s="409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7"/>
      <c r="D29" s="109">
        <v>11</v>
      </c>
      <c r="E29" s="65"/>
      <c r="F29" s="65"/>
      <c r="G29" s="66"/>
      <c r="H29" s="66"/>
      <c r="I29" s="139"/>
      <c r="J29" s="83"/>
      <c r="K29" s="13"/>
      <c r="L29" s="8"/>
      <c r="M29" s="21"/>
      <c r="N29" s="81"/>
      <c r="O29" s="142">
        <v>4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4"/>
      <c r="C30" s="127"/>
      <c r="D30" s="135"/>
      <c r="E30" s="65"/>
      <c r="F30" t="s">
        <v>48</v>
      </c>
      <c r="G30" s="66"/>
      <c r="H30" s="66"/>
      <c r="I30" s="139"/>
      <c r="J30" s="83"/>
      <c r="K30" s="84"/>
      <c r="L30" s="8"/>
      <c r="M30" s="21"/>
      <c r="N30" s="65"/>
      <c r="O30" s="141"/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6">
        <v>11</v>
      </c>
      <c r="B31" s="383" t="str">
        <f>VLOOKUP(A31,'пр.взв.'!B7:D38,2,FALSE)</f>
        <v>Агларов Курбанали  Ширванович</v>
      </c>
      <c r="C31" s="128"/>
      <c r="D31" s="25"/>
      <c r="E31" s="64"/>
      <c r="F31" s="65"/>
      <c r="G31" s="65"/>
      <c r="H31" s="65"/>
      <c r="I31" s="140">
        <v>4</v>
      </c>
      <c r="J31" s="377" t="str">
        <f>VLOOKUP(I31,'пр.взв.'!B7:D38,2,FALSE)</f>
        <v>Сокуров Эдуард Амоятович</v>
      </c>
      <c r="K31" s="389"/>
      <c r="L31" s="390"/>
      <c r="M31" s="129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6"/>
      <c r="B32" s="385"/>
      <c r="C32" s="145"/>
      <c r="D32" s="25"/>
      <c r="E32" s="142">
        <v>10</v>
      </c>
      <c r="F32" s="394" t="str">
        <f>VLOOKUP(E32,'пр.взв.'!B7:D38,2,FALSE)</f>
        <v>Малачиев Мансур Калачилалович</v>
      </c>
      <c r="G32" s="395"/>
      <c r="H32" s="396"/>
      <c r="I32" s="87"/>
      <c r="J32" s="391"/>
      <c r="K32" s="392"/>
      <c r="L32" s="393"/>
      <c r="M32" s="145"/>
      <c r="N32" s="82"/>
      <c r="O32" s="82"/>
      <c r="P32" s="41"/>
      <c r="Q32" s="142">
        <v>13</v>
      </c>
      <c r="R32" s="400" t="str">
        <f>VLOOKUP(Q32,'пр.взв.'!B7:D38,2,FALSE)</f>
        <v>Шихабудинов Ислам Магомеднабиевич</v>
      </c>
      <c r="S32" s="82"/>
      <c r="T32" s="82"/>
      <c r="U32" s="82"/>
      <c r="V32" s="4"/>
    </row>
    <row r="33" spans="1:22" ht="13.5" customHeight="1" thickBot="1">
      <c r="A33" s="136"/>
      <c r="B33" s="387" t="e">
        <f>VLOOKUP(A33,'пр.взв.'!B7:E38,2,FALSE)</f>
        <v>#N/A</v>
      </c>
      <c r="C33" s="141"/>
      <c r="D33" s="25"/>
      <c r="E33" s="143"/>
      <c r="F33" s="397"/>
      <c r="G33" s="398"/>
      <c r="H33" s="399"/>
      <c r="I33" s="88"/>
      <c r="J33" s="404" t="e">
        <f>VLOOKUP(I33,'пр.взв.'!B7:D38,2,FALSE)</f>
        <v>#N/A</v>
      </c>
      <c r="K33" s="405"/>
      <c r="L33" s="406"/>
      <c r="M33" s="12"/>
      <c r="N33" s="82"/>
      <c r="O33" s="82"/>
      <c r="P33" s="41"/>
      <c r="Q33" s="141"/>
      <c r="R33" s="401"/>
      <c r="S33" s="82"/>
      <c r="T33" s="82"/>
      <c r="U33" s="82"/>
      <c r="V33" s="4"/>
    </row>
    <row r="34" spans="1:22" ht="13.5" customHeight="1" thickBot="1">
      <c r="A34" s="85"/>
      <c r="B34" s="388"/>
      <c r="C34" s="34"/>
      <c r="D34" s="25"/>
      <c r="E34" s="65"/>
      <c r="F34" s="65"/>
      <c r="G34" s="65"/>
      <c r="H34" s="65"/>
      <c r="I34" s="88"/>
      <c r="J34" s="407"/>
      <c r="K34" s="408"/>
      <c r="L34" s="409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40">
        <v>10</v>
      </c>
      <c r="D35" s="383" t="str">
        <f>VLOOKUP(C35,'пр.взв.'!B7:D38,2,FALSE)</f>
        <v>Малачиев Мансур Калачилалович</v>
      </c>
      <c r="E35" s="65"/>
      <c r="F35" s="65"/>
      <c r="G35" s="65"/>
      <c r="H35" s="65"/>
      <c r="I35" s="64"/>
      <c r="J35" s="66"/>
      <c r="K35" s="65"/>
      <c r="L35" s="65"/>
      <c r="M35" s="140">
        <v>13</v>
      </c>
      <c r="N35" s="377" t="str">
        <f>VLOOKUP(M35,'пр.взв.'!B7:D38,2,FALSE)</f>
        <v>Шихабудинов Ислам Магомеднабиевич</v>
      </c>
      <c r="O35" s="378"/>
      <c r="P35" s="379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4"/>
      <c r="E36" s="65"/>
      <c r="F36" s="65"/>
      <c r="G36" s="65"/>
      <c r="H36" s="65"/>
      <c r="I36" s="65"/>
      <c r="J36" s="66"/>
      <c r="K36" s="65"/>
      <c r="L36" s="65"/>
      <c r="M36" s="65"/>
      <c r="N36" s="380"/>
      <c r="O36" s="381"/>
      <c r="P36" s="382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9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76" t="str">
        <f>HYPERLINK('[1]реквизиты'!$A$6)</f>
        <v>Гл. судья, судья ВК</v>
      </c>
      <c r="B38" s="376"/>
      <c r="C38" s="376"/>
      <c r="E38" s="74"/>
      <c r="F38" s="75"/>
      <c r="J38" s="76" t="str">
        <f>'[1]реквизиты'!$G$7</f>
        <v>И. Г. Циклаури</v>
      </c>
      <c r="K38" s="5"/>
      <c r="N38" s="69"/>
      <c r="O38" s="77" t="str">
        <f>'[1]реквизиты'!$G$8</f>
        <v>/г.Владикавказ/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90" t="str">
        <f>HYPERLINK('[1]реквизиты'!$A$8)</f>
        <v>Гл. секретарь, судья ВК</v>
      </c>
      <c r="B40" s="91"/>
      <c r="C40" s="92"/>
      <c r="D40" s="78"/>
      <c r="E40" s="78"/>
      <c r="F40" s="4"/>
      <c r="G40" s="4"/>
      <c r="H40" s="4"/>
      <c r="I40" s="4"/>
      <c r="J40" s="76" t="str">
        <f>HYPERLINK('[1]реквизиты'!$G$9)</f>
        <v>С. Я. Ляликова</v>
      </c>
      <c r="K40" s="69"/>
      <c r="L40" s="69"/>
      <c r="M40" s="69"/>
      <c r="O40" s="77" t="str">
        <f>'[1]реквизиты'!$G$10</f>
        <v>/г.Владикавказ/</v>
      </c>
      <c r="P40" s="70"/>
    </row>
    <row r="41" spans="4:20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4"/>
      <c r="E44" s="74"/>
      <c r="F44" s="74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2014-10-10T14:40:07Z</cp:lastPrinted>
  <dcterms:created xsi:type="dcterms:W3CDTF">1996-10-08T23:32:33Z</dcterms:created>
  <dcterms:modified xsi:type="dcterms:W3CDTF">2014-12-22T12:39:49Z</dcterms:modified>
  <cp:category/>
  <cp:version/>
  <cp:contentType/>
  <cp:contentStatus/>
</cp:coreProperties>
</file>