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<sst xmlns="http://schemas.openxmlformats.org/spreadsheetml/2006/main" count="148" uniqueCount="86">
  <si>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</si>
  <si>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</si>
  <si>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</si>
  <si>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</si>
  <si>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</si>
  <si>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</si>
  <si>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</si>
  <si>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</si>
  <si>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</si>
  <si>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</si>
  <si>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</si>
  <si>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</si>
  <si>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</si>
  <si>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</si>
  <si>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</si>
  <si>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</si>
  <si>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</si>
  <si>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</si>
  <si>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</si>
  <si>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</si>
  <si>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</si>
  <si>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</si>
  <si>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</si>
  <si>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</si>
  <si>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</si>
  <si>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</si>
  <si>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</si>
  <si>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</si>
  <si>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</si>
  <si>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</si>
  <si>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Нальчик</t>
  </si>
  <si>
    <t>1988 кмс</t>
  </si>
  <si>
    <t>Аюбов Ибрагим Лом-Алиевич</t>
  </si>
  <si>
    <t>1986 кмс</t>
  </si>
  <si>
    <t>Чеченская республика</t>
  </si>
  <si>
    <t>Ахмадов З</t>
  </si>
  <si>
    <t>РСО-Алания Вадикавказ</t>
  </si>
  <si>
    <t>Кантеев Георгий Григорьевич</t>
  </si>
  <si>
    <t>28.10.84 кмс</t>
  </si>
  <si>
    <t xml:space="preserve">Гасиев П </t>
  </si>
  <si>
    <t>1989 кмс</t>
  </si>
  <si>
    <t>Саральпов О</t>
  </si>
  <si>
    <t>Орсаев Альберт Музакрович</t>
  </si>
  <si>
    <t>Шогенов Рустам Витальевич</t>
  </si>
  <si>
    <t>1984 кмс</t>
  </si>
  <si>
    <t>.Майсурадзе А Гуанов А</t>
  </si>
  <si>
    <t>Адыгея</t>
  </si>
  <si>
    <t>Абиев Адам Аминович</t>
  </si>
  <si>
    <t>Хапай Ар Меретуков С</t>
  </si>
  <si>
    <t xml:space="preserve">Нехай Заур Нурдинович </t>
  </si>
  <si>
    <t>3.07.90 кмс</t>
  </si>
  <si>
    <t>Хапай Ар Натыж А</t>
  </si>
  <si>
    <t>Гучев Роберт Азретович</t>
  </si>
  <si>
    <t>1.09.90 кмс</t>
  </si>
  <si>
    <t>Хапай Х Ошхунов Б</t>
  </si>
  <si>
    <t>в.к. 100     кг.</t>
  </si>
  <si>
    <t>РСО-Алания Беслан</t>
  </si>
  <si>
    <t>Каркиев Т</t>
  </si>
  <si>
    <t>Исраилов Муса</t>
  </si>
  <si>
    <t>1987 кмс</t>
  </si>
  <si>
    <t>.Республика Ингушетия</t>
  </si>
  <si>
    <t>Одзоев Ю</t>
  </si>
  <si>
    <t>Багаев Марат Александрович</t>
  </si>
  <si>
    <t>.РСО-Алания Вадикавказ</t>
  </si>
  <si>
    <t>Джиоев Г</t>
  </si>
  <si>
    <t>1</t>
  </si>
  <si>
    <t>5</t>
  </si>
  <si>
    <t>10</t>
  </si>
  <si>
    <t>4</t>
  </si>
  <si>
    <t>6</t>
  </si>
  <si>
    <t>3</t>
  </si>
  <si>
    <t>7</t>
  </si>
  <si>
    <t>б/м</t>
  </si>
  <si>
    <t>Шишкин Андрей Владимирович</t>
  </si>
  <si>
    <t>29.04.76 кмс</t>
  </si>
  <si>
    <t>Волгоград</t>
  </si>
  <si>
    <t>Халлыев М</t>
  </si>
  <si>
    <t xml:space="preserve">Гильманов Михаил </t>
  </si>
  <si>
    <t>1983 мс</t>
  </si>
  <si>
    <t>Новоросийск</t>
  </si>
  <si>
    <t>Дученко В Гарькуша А</t>
  </si>
  <si>
    <t>3:0</t>
  </si>
  <si>
    <t>4:0</t>
  </si>
  <si>
    <t>3:1</t>
  </si>
  <si>
    <t>8</t>
  </si>
  <si>
    <t>Хамицев Ахсар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</si>
</sst>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0"/>
    </font>
    <font>
      <sz val="10"/>
      <color indexed="9"/>
      <name val="Arial Narrow"/>
      <family val="2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2" xfId="0" applyNumberForma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7" fillId="0" borderId="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1" xfId="15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3" borderId="18" xfId="15" applyFont="1" applyFill="1" applyBorder="1" applyAlignment="1" applyProtection="1">
      <alignment horizontal="center" vertical="center" wrapText="1"/>
      <protection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15" xfId="15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2" fillId="0" borderId="22" xfId="15" applyFont="1" applyBorder="1" applyAlignment="1" applyProtection="1">
      <alignment horizontal="center" vertical="center" wrapText="1"/>
      <protection/>
    </xf>
    <xf numFmtId="0" fontId="12" fillId="0" borderId="11" xfId="15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0" borderId="18" xfId="15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0" borderId="25" xfId="15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27" xfId="15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5" xfId="15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 vertical="center" wrapText="1"/>
    </xf>
    <xf numFmtId="0" fontId="9" fillId="0" borderId="36" xfId="0" applyNumberFormat="1" applyFont="1" applyBorder="1" applyAlignment="1">
      <alignment horizontal="center" vertical="center" wrapText="1"/>
    </xf>
    <xf numFmtId="0" fontId="5" fillId="3" borderId="18" xfId="15" applyFont="1" applyFill="1" applyBorder="1" applyAlignment="1">
      <alignment horizontal="center" vertical="center" wrapText="1"/>
    </xf>
    <xf numFmtId="0" fontId="5" fillId="3" borderId="19" xfId="15" applyFont="1" applyFill="1" applyBorder="1" applyAlignment="1">
      <alignment horizontal="center" vertical="center" wrapText="1"/>
    </xf>
    <xf numFmtId="0" fontId="5" fillId="3" borderId="20" xfId="15" applyFont="1" applyFill="1" applyBorder="1" applyAlignment="1">
      <alignment horizontal="center" vertical="center" wrapText="1"/>
    </xf>
    <xf numFmtId="0" fontId="3" fillId="0" borderId="18" xfId="15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0" xfId="15" applyFont="1" applyAlignment="1" applyProtection="1">
      <alignment horizontal="left"/>
      <protection/>
    </xf>
    <xf numFmtId="0" fontId="6" fillId="0" borderId="37" xfId="15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27" xfId="15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39" xfId="15" applyFont="1" applyBorder="1" applyAlignment="1">
      <alignment horizontal="center" vertical="center" wrapText="1"/>
    </xf>
    <xf numFmtId="0" fontId="6" fillId="0" borderId="41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42" xfId="15" applyFont="1" applyBorder="1" applyAlignment="1">
      <alignment horizontal="center" vertical="center" wrapText="1"/>
    </xf>
    <xf numFmtId="0" fontId="14" fillId="0" borderId="43" xfId="0" applyNumberFormat="1" applyFont="1" applyBorder="1" applyAlignment="1">
      <alignment horizontal="center" vertical="center" wrapText="1"/>
    </xf>
    <xf numFmtId="0" fontId="14" fillId="0" borderId="44" xfId="0" applyNumberFormat="1" applyFont="1" applyBorder="1" applyAlignment="1">
      <alignment horizontal="center" vertical="center" wrapText="1"/>
    </xf>
    <xf numFmtId="0" fontId="14" fillId="0" borderId="45" xfId="0" applyNumberFormat="1" applyFont="1" applyBorder="1" applyAlignment="1">
      <alignment horizontal="center" vertical="center" wrapText="1"/>
    </xf>
    <xf numFmtId="0" fontId="14" fillId="0" borderId="46" xfId="0" applyNumberFormat="1" applyFont="1" applyBorder="1" applyAlignment="1">
      <alignment horizontal="center" vertical="center" wrapText="1"/>
    </xf>
    <xf numFmtId="0" fontId="14" fillId="0" borderId="47" xfId="0" applyNumberFormat="1" applyFont="1" applyBorder="1" applyAlignment="1">
      <alignment horizontal="center" vertical="center" wrapText="1"/>
    </xf>
    <xf numFmtId="0" fontId="14" fillId="0" borderId="48" xfId="0" applyNumberFormat="1" applyFont="1" applyBorder="1" applyAlignment="1">
      <alignment horizontal="center" vertical="center" wrapText="1"/>
    </xf>
    <xf numFmtId="0" fontId="14" fillId="0" borderId="49" xfId="0" applyNumberFormat="1" applyFont="1" applyBorder="1" applyAlignment="1">
      <alignment horizontal="center" vertical="center" wrapText="1"/>
    </xf>
    <xf numFmtId="0" fontId="14" fillId="0" borderId="5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51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52" xfId="15" applyFont="1" applyBorder="1" applyAlignment="1">
      <alignment horizontal="center" vertical="center" wrapText="1"/>
    </xf>
    <xf numFmtId="0" fontId="6" fillId="0" borderId="22" xfId="15" applyFont="1" applyBorder="1" applyAlignment="1">
      <alignment horizontal="center" vertical="center" wrapText="1"/>
    </xf>
    <xf numFmtId="0" fontId="6" fillId="0" borderId="11" xfId="15" applyFont="1" applyBorder="1" applyAlignment="1">
      <alignment horizontal="center" vertical="center" wrapText="1"/>
    </xf>
    <xf numFmtId="0" fontId="6" fillId="0" borderId="40" xfId="15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19824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Турнир по борьбе САМБО памяти  К.А.Панагова</v>
          </cell>
        </row>
        <row r="3">
          <cell r="A3" t="str">
            <v>22-25 мая 2009 г.     г. Терек</v>
          </cell>
        </row>
        <row r="6">
          <cell r="A6" t="str">
            <v>Гл. судья, судья МК</v>
          </cell>
          <cell r="G6" t="str">
            <v>Х.Ю.Хапай</v>
          </cell>
        </row>
        <row r="7">
          <cell r="G7" t="str">
            <v>/Майкоп/</v>
          </cell>
        </row>
        <row r="8">
          <cell r="A8" t="str">
            <v>Гл. секретарь, судья РК</v>
          </cell>
          <cell r="G8" t="str">
            <v>И.Г.Циклаури</v>
          </cell>
        </row>
        <row r="9">
          <cell r="G9" t="str">
            <v>/Владикавказ/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8"/>
  <sheetViews>
    <sheetView tabSelected="1" workbookViewId="0" topLeftCell="A22">
      <selection activeCell="E44" sqref="E4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24" customHeight="1">
      <c r="A1" s="115" t="s">
        <v>25</v>
      </c>
      <c r="B1" s="115"/>
      <c r="C1" s="115"/>
      <c r="D1" s="115"/>
      <c r="E1" s="115"/>
      <c r="F1" s="115"/>
      <c r="G1" s="115"/>
    </row>
    <row r="2" spans="1:7" ht="21.75" customHeight="1" thickBot="1">
      <c r="A2" s="116" t="s">
        <v>27</v>
      </c>
      <c r="B2" s="117"/>
      <c r="C2" s="117"/>
      <c r="D2" s="117"/>
      <c r="E2" s="117"/>
      <c r="F2" s="117"/>
      <c r="G2" s="117"/>
    </row>
    <row r="3" spans="1:7" ht="23.25" customHeight="1" thickBot="1">
      <c r="A3" s="121" t="str">
        <f>HYPERLINK('[1]реквизиты'!$A$2)</f>
        <v>Турнир по борьбе САМБО памяти  К.А.Панагова</v>
      </c>
      <c r="B3" s="122"/>
      <c r="C3" s="122"/>
      <c r="D3" s="122"/>
      <c r="E3" s="122"/>
      <c r="F3" s="122"/>
      <c r="G3" s="123"/>
    </row>
    <row r="4" spans="1:7" ht="24" customHeight="1">
      <c r="A4" s="118" t="str">
        <f>HYPERLINK('[1]реквизиты'!$A$3)</f>
        <v>22-25 мая 2009 г.     г. Терек</v>
      </c>
      <c r="B4" s="118"/>
      <c r="C4" s="118"/>
      <c r="D4" s="118"/>
      <c r="E4" s="118"/>
      <c r="F4" s="118"/>
      <c r="G4" s="118"/>
    </row>
    <row r="5" spans="4:5" ht="36" customHeight="1">
      <c r="D5" s="119" t="str">
        <f>HYPERLINK('пр.взв.'!D4)</f>
        <v>в.к. 100     кг.</v>
      </c>
      <c r="E5" s="120"/>
    </row>
    <row r="6" spans="1:7" ht="12.75" customHeight="1">
      <c r="A6" s="124" t="s">
        <v>9</v>
      </c>
      <c r="B6" s="124" t="s">
        <v>4</v>
      </c>
      <c r="C6" s="124" t="s">
        <v>5</v>
      </c>
      <c r="D6" s="126" t="s">
        <v>6</v>
      </c>
      <c r="E6" s="126" t="s">
        <v>7</v>
      </c>
      <c r="F6" s="124" t="s">
        <v>11</v>
      </c>
      <c r="G6" s="124" t="s">
        <v>8</v>
      </c>
    </row>
    <row r="7" spans="1:7" ht="12.75">
      <c r="A7" s="125"/>
      <c r="B7" s="125"/>
      <c r="C7" s="125"/>
      <c r="D7" s="125"/>
      <c r="E7" s="125"/>
      <c r="F7" s="125"/>
      <c r="G7" s="125"/>
    </row>
    <row r="8" spans="1:7" ht="12.75" customHeight="1">
      <c r="A8" s="124">
        <v>1</v>
      </c>
      <c r="B8" s="129">
        <v>6</v>
      </c>
      <c r="C8" s="113" t="str">
        <f>VLOOKUP(B8,'пр.взв.'!B7:G38,2,FALSE)</f>
        <v>Шогенов Рустам Витальевич</v>
      </c>
      <c r="D8" s="127" t="str">
        <f>VLOOKUP(B8,'пр.взв.'!B7:G38,3,FALSE)</f>
        <v>1984 кмс</v>
      </c>
      <c r="E8" s="127" t="str">
        <f>VLOOKUP(B8,'пр.взв.'!B7:G38,4,FALSE)</f>
        <v>Нальчик</v>
      </c>
      <c r="F8" s="127">
        <f>VLOOKUP(B8,'пр.взв.'!B7:G38,5,FALSE)</f>
        <v>0</v>
      </c>
      <c r="G8" s="113" t="str">
        <f>VLOOKUP(B8,'пр.взв.'!B7:G38,6,FALSE)</f>
        <v>.Майсурадзе А Гуанов А</v>
      </c>
    </row>
    <row r="9" spans="1:7" ht="12.75">
      <c r="A9" s="125"/>
      <c r="B9" s="130"/>
      <c r="C9" s="114"/>
      <c r="D9" s="128"/>
      <c r="E9" s="128"/>
      <c r="F9" s="128"/>
      <c r="G9" s="114"/>
    </row>
    <row r="10" spans="1:7" ht="12.75" customHeight="1">
      <c r="A10" s="124">
        <v>2</v>
      </c>
      <c r="B10" s="129">
        <v>3</v>
      </c>
      <c r="C10" s="113" t="str">
        <f>VLOOKUP(B10,'пр.взв.'!B7:G38,2,FALSE)</f>
        <v>Хамицев Ахсар</v>
      </c>
      <c r="D10" s="127" t="str">
        <f>VLOOKUP(B10,'пр.взв.'!B7:G38,3,FALSE)</f>
        <v>1989 кмс</v>
      </c>
      <c r="E10" s="127" t="str">
        <f>VLOOKUP(B10,'пр.взв.'!B7:G38,4,FALSE)</f>
        <v>РСО-Алания Беслан</v>
      </c>
      <c r="F10" s="127">
        <f>VLOOKUP(B10,'пр.взв.'!B7:G38,5,FALSE)</f>
        <v>0</v>
      </c>
      <c r="G10" s="113" t="str">
        <f>VLOOKUP(B10,'пр.взв.'!B7:G38,6,FALSE)</f>
        <v>Каркиев Т</v>
      </c>
    </row>
    <row r="11" spans="1:7" ht="12.75">
      <c r="A11" s="125"/>
      <c r="B11" s="130"/>
      <c r="C11" s="114"/>
      <c r="D11" s="128"/>
      <c r="E11" s="128"/>
      <c r="F11" s="128"/>
      <c r="G11" s="114"/>
    </row>
    <row r="12" spans="1:7" ht="12.75" customHeight="1">
      <c r="A12" s="124">
        <v>3</v>
      </c>
      <c r="B12" s="129">
        <v>4</v>
      </c>
      <c r="C12" s="113" t="str">
        <f>VLOOKUP(B12,'пр.взв.'!B7:G38,2,FALSE)</f>
        <v>Абиев Адам Аминович</v>
      </c>
      <c r="D12" s="127">
        <f>VLOOKUP(B12,'пр.взв.'!B7:G38,3,FALSE)</f>
        <v>31737</v>
      </c>
      <c r="E12" s="127" t="str">
        <f>VLOOKUP(B12,'пр.взв.'!B7:G38,4,FALSE)</f>
        <v>Адыгея</v>
      </c>
      <c r="F12" s="127">
        <f>VLOOKUP(B12,'пр.взв.'!B7:G38,5,FALSE)</f>
        <v>0</v>
      </c>
      <c r="G12" s="113" t="str">
        <f>VLOOKUP(B12,'пр.взв.'!B7:G38,6,FALSE)</f>
        <v>Хапай Ар Меретуков С</v>
      </c>
    </row>
    <row r="13" spans="1:7" ht="12.75">
      <c r="A13" s="125"/>
      <c r="B13" s="130"/>
      <c r="C13" s="114"/>
      <c r="D13" s="128"/>
      <c r="E13" s="128"/>
      <c r="F13" s="128"/>
      <c r="G13" s="114"/>
    </row>
    <row r="14" spans="1:7" ht="12.75" customHeight="1">
      <c r="A14" s="124">
        <v>3</v>
      </c>
      <c r="B14" s="129">
        <v>5</v>
      </c>
      <c r="C14" s="113" t="str">
        <f>VLOOKUP(B14,'пр.взв.'!B7:G38,2,FALSE)</f>
        <v>Исраилов Муса</v>
      </c>
      <c r="D14" s="127" t="str">
        <f>VLOOKUP(B14,'пр.взв.'!B7:G38,3,FALSE)</f>
        <v>1987 кмс</v>
      </c>
      <c r="E14" s="127" t="str">
        <f>VLOOKUP(B14,'пр.взв.'!B7:G38,4,FALSE)</f>
        <v>.Республика Ингушетия</v>
      </c>
      <c r="F14" s="127">
        <f>VLOOKUP(B14,'пр.взв.'!B7:G38,5,FALSE)</f>
        <v>0</v>
      </c>
      <c r="G14" s="113" t="str">
        <f>VLOOKUP(B14,'пр.взв.'!B7:G38,6,FALSE)</f>
        <v>Одзоев Ю</v>
      </c>
    </row>
    <row r="15" spans="1:7" ht="12.75">
      <c r="A15" s="125"/>
      <c r="B15" s="130"/>
      <c r="C15" s="114"/>
      <c r="D15" s="128"/>
      <c r="E15" s="128"/>
      <c r="F15" s="128"/>
      <c r="G15" s="114"/>
    </row>
    <row r="16" spans="1:7" ht="12.75" customHeight="1">
      <c r="A16" s="124" t="s">
        <v>72</v>
      </c>
      <c r="B16" s="129">
        <v>1</v>
      </c>
      <c r="C16" s="113" t="str">
        <f>VLOOKUP(B16,'пр.взв.'!B7:G38,2,FALSE)</f>
        <v>Кантеев Георгий Григорьевич</v>
      </c>
      <c r="D16" s="127" t="str">
        <f>VLOOKUP(B16,'пр.взв.'!B7:G38,3,FALSE)</f>
        <v>28.10.84 кмс</v>
      </c>
      <c r="E16" s="127" t="str">
        <f>VLOOKUP(B16,'пр.взв.'!B7:G38,4,FALSE)</f>
        <v>РСО-Алания Вадикавказ</v>
      </c>
      <c r="F16" s="127">
        <f>VLOOKUP(B16,'пр.взв.'!B7:G38,5,FALSE)</f>
        <v>0</v>
      </c>
      <c r="G16" s="113" t="str">
        <f>VLOOKUP(B16,'пр.взв.'!B7:G38,6,FALSE)</f>
        <v>Гасиев П </v>
      </c>
    </row>
    <row r="17" spans="1:7" ht="12.75">
      <c r="A17" s="125"/>
      <c r="B17" s="130"/>
      <c r="C17" s="114"/>
      <c r="D17" s="128"/>
      <c r="E17" s="128"/>
      <c r="F17" s="128"/>
      <c r="G17" s="114"/>
    </row>
    <row r="18" spans="1:7" ht="12.75" customHeight="1">
      <c r="A18" s="124" t="s">
        <v>72</v>
      </c>
      <c r="B18" s="129">
        <v>2</v>
      </c>
      <c r="C18" s="113" t="str">
        <f>VLOOKUP(B18,'пр.взв.'!B7:G22,2,FALSE)</f>
        <v>Нехай Заур Нурдинович </v>
      </c>
      <c r="D18" s="127" t="str">
        <f>VLOOKUP(B18,'пр.взв.'!B7:G22,3,FALSE)</f>
        <v>3.07.90 кмс</v>
      </c>
      <c r="E18" s="127" t="str">
        <f>VLOOKUP(B18,'пр.взв.'!B7:G22,4,FALSE)</f>
        <v>Адыгея</v>
      </c>
      <c r="F18" s="127">
        <f>VLOOKUP(B18,'пр.взв.'!B7:G22,5,FALSE)</f>
        <v>0</v>
      </c>
      <c r="G18" s="113" t="str">
        <f>VLOOKUP(B18,'пр.взв.'!B7:G22,6,FALSE)</f>
        <v>Хапай Ар Натыж А</v>
      </c>
    </row>
    <row r="19" spans="1:7" ht="12.75">
      <c r="A19" s="125"/>
      <c r="B19" s="130"/>
      <c r="C19" s="114"/>
      <c r="D19" s="128"/>
      <c r="E19" s="128"/>
      <c r="F19" s="128"/>
      <c r="G19" s="114"/>
    </row>
    <row r="20" spans="1:7" ht="12.75" customHeight="1">
      <c r="A20" s="124" t="s">
        <v>72</v>
      </c>
      <c r="B20" s="129">
        <v>7</v>
      </c>
      <c r="C20" s="113" t="str">
        <f>VLOOKUP(B20,'пр.взв.'!B7:G38,2,FALSE)</f>
        <v>Гучев Роберт Азретович</v>
      </c>
      <c r="D20" s="127" t="str">
        <f>VLOOKUP(B20,'пр.взв.'!B7:G38,3,FALSE)</f>
        <v>1.09.90 кмс</v>
      </c>
      <c r="E20" s="127" t="str">
        <f>VLOOKUP(B20,'пр.взв.'!B7:G38,4,FALSE)</f>
        <v>Адыгея</v>
      </c>
      <c r="F20" s="127">
        <f>VLOOKUP(B20,'пр.взв.'!B7:G38,5,FALSE)</f>
        <v>0</v>
      </c>
      <c r="G20" s="113" t="str">
        <f>VLOOKUP(B20,'пр.взв.'!B7:G38,6,FALSE)</f>
        <v>Хапай Х Ошхунов Б</v>
      </c>
    </row>
    <row r="21" spans="1:7" ht="12.75">
      <c r="A21" s="125"/>
      <c r="B21" s="130"/>
      <c r="C21" s="114"/>
      <c r="D21" s="128"/>
      <c r="E21" s="128"/>
      <c r="F21" s="128"/>
      <c r="G21" s="114"/>
    </row>
    <row r="22" spans="1:7" ht="12.75" customHeight="1">
      <c r="A22" s="124" t="s">
        <v>72</v>
      </c>
      <c r="B22" s="129">
        <v>8</v>
      </c>
      <c r="C22" s="113" t="str">
        <f>VLOOKUP(B20,'пр.взв.'!B7:G38,2,FALSE)</f>
        <v>Гучев Роберт Азретович</v>
      </c>
      <c r="D22" s="127" t="str">
        <f>VLOOKUP(B22,'пр.взв.'!B7:G38,3,FALSE)</f>
        <v>1986 кмс</v>
      </c>
      <c r="E22" s="127" t="str">
        <f>VLOOKUP(B22,'пр.взв.'!B7:G38,4,FALSE)</f>
        <v>.РСО-Алания Вадикавказ</v>
      </c>
      <c r="F22" s="127">
        <f>VLOOKUP(B22,'пр.взв.'!B7:G38,5,FALSE)</f>
        <v>0</v>
      </c>
      <c r="G22" s="113" t="str">
        <f>VLOOKUP(B22,'пр.взв.'!B7:G38,6,FALSE)</f>
        <v>Джиоев Г</v>
      </c>
    </row>
    <row r="23" spans="1:7" ht="12.75">
      <c r="A23" s="125"/>
      <c r="B23" s="130"/>
      <c r="C23" s="114"/>
      <c r="D23" s="128"/>
      <c r="E23" s="128"/>
      <c r="F23" s="128"/>
      <c r="G23" s="114"/>
    </row>
    <row r="24" spans="1:7" ht="12.75" customHeight="1">
      <c r="A24" s="124" t="s">
        <v>72</v>
      </c>
      <c r="B24" s="129">
        <v>9</v>
      </c>
      <c r="C24" s="113" t="str">
        <f>VLOOKUP(B24,'пр.взв.'!B7:G38,2,FALSE)</f>
        <v>Орсаев Альберт Музакрович</v>
      </c>
      <c r="D24" s="127" t="str">
        <f>VLOOKUP(B24,'пр.взв.'!B7:G38,3,FALSE)</f>
        <v>1988 кмс</v>
      </c>
      <c r="E24" s="127" t="str">
        <f>VLOOKUP(B24,'пр.взв.'!B7:G38,4,FALSE)</f>
        <v>Нальчик</v>
      </c>
      <c r="F24" s="127">
        <f>VLOOKUP(B24,'пр.взв.'!B7:G38,5,FALSE)</f>
        <v>0</v>
      </c>
      <c r="G24" s="113" t="str">
        <f>VLOOKUP(B24,'пр.взв.'!B7:G38,6,FALSE)</f>
        <v>Саральпов О</v>
      </c>
    </row>
    <row r="25" spans="1:7" ht="12.75">
      <c r="A25" s="125"/>
      <c r="B25" s="130"/>
      <c r="C25" s="114"/>
      <c r="D25" s="128"/>
      <c r="E25" s="128"/>
      <c r="F25" s="128"/>
      <c r="G25" s="114"/>
    </row>
    <row r="26" spans="1:7" ht="12.75" customHeight="1">
      <c r="A26" s="124" t="s">
        <v>72</v>
      </c>
      <c r="B26" s="129">
        <v>10</v>
      </c>
      <c r="C26" s="113" t="str">
        <f>VLOOKUP(B26,'пр.взв.'!B7:G38,2,FALSE)</f>
        <v>Аюбов Ибрагим Лом-Алиевич</v>
      </c>
      <c r="D26" s="127" t="str">
        <f>VLOOKUP(B26,'пр.взв.'!B7:G38,3,FALSE)</f>
        <v>1986 кмс</v>
      </c>
      <c r="E26" s="127" t="str">
        <f>VLOOKUP(B26,'пр.взв.'!B7:G38,4,FALSE)</f>
        <v>Чеченская республика</v>
      </c>
      <c r="F26" s="127">
        <f>VLOOKUP(B26,'пр.взв.'!B7:G38,5,FALSE)</f>
        <v>0</v>
      </c>
      <c r="G26" s="113" t="str">
        <f>VLOOKUP(B26,'пр.взв.'!B7:G38,6,FALSE)</f>
        <v>Ахмадов З</v>
      </c>
    </row>
    <row r="27" spans="1:7" ht="12.75">
      <c r="A27" s="125"/>
      <c r="B27" s="130"/>
      <c r="C27" s="114"/>
      <c r="D27" s="128"/>
      <c r="E27" s="128"/>
      <c r="F27" s="128"/>
      <c r="G27" s="114"/>
    </row>
    <row r="28" spans="1:7" ht="12.75" customHeight="1">
      <c r="A28" s="124" t="s">
        <v>72</v>
      </c>
      <c r="B28" s="129">
        <v>11</v>
      </c>
      <c r="C28" s="113" t="str">
        <f>VLOOKUP(B28,'пр.взв.'!B7:G38,2,FALSE)</f>
        <v>Шишкин Андрей Владимирович</v>
      </c>
      <c r="D28" s="127" t="str">
        <f>VLOOKUP(B28,'пр.взв.'!B7:G38,3,FALSE)</f>
        <v>29.04.76 кмс</v>
      </c>
      <c r="E28" s="127" t="str">
        <f>VLOOKUP(B28,'пр.взв.'!B7:G38,4,FALSE)</f>
        <v>Волгоград</v>
      </c>
      <c r="F28" s="127">
        <f>VLOOKUP(B28,'пр.взв.'!B7:G38,5,FALSE)</f>
        <v>0</v>
      </c>
      <c r="G28" s="113" t="str">
        <f>VLOOKUP(B28,'пр.взв.'!B7:G38,6,FALSE)</f>
        <v>Халлыев М</v>
      </c>
    </row>
    <row r="29" spans="1:7" ht="12.75">
      <c r="A29" s="125"/>
      <c r="B29" s="130"/>
      <c r="C29" s="114"/>
      <c r="D29" s="128"/>
      <c r="E29" s="128"/>
      <c r="F29" s="128"/>
      <c r="G29" s="114"/>
    </row>
    <row r="30" spans="1:7" ht="12.75">
      <c r="A30" s="124" t="s">
        <v>72</v>
      </c>
      <c r="B30" s="129">
        <v>12</v>
      </c>
      <c r="C30" s="113" t="str">
        <f>VLOOKUP(B30,'пр.взв.'!B7:G38,2,FALSE)</f>
        <v>Гильманов Михаил </v>
      </c>
      <c r="D30" s="127" t="str">
        <f>VLOOKUP(B30,'пр.взв.'!B7:G38,3,FALSE)</f>
        <v>1983 мс</v>
      </c>
      <c r="E30" s="127" t="str">
        <f>VLOOKUP(B30,'пр.взв.'!B15:G30,4,FALSE)</f>
        <v>Новоросийск</v>
      </c>
      <c r="F30" s="127">
        <f>VLOOKUP(B30,'пр.взв.'!B7:G38,5,FALSE)</f>
        <v>0</v>
      </c>
      <c r="G30" s="113" t="str">
        <f>VLOOKUP(B30,'пр.взв.'!B7:G38,6,FALSE)</f>
        <v>Дученко В Гарькуша А</v>
      </c>
    </row>
    <row r="31" spans="1:7" ht="12.75">
      <c r="A31" s="125"/>
      <c r="B31" s="130"/>
      <c r="C31" s="114"/>
      <c r="D31" s="128"/>
      <c r="E31" s="128"/>
      <c r="F31" s="128"/>
      <c r="G31" s="114"/>
    </row>
    <row r="34" spans="1:7" ht="37.5" customHeight="1">
      <c r="A34" s="78" t="str">
        <f>HYPERLINK('[1]реквизиты'!$A$6)</f>
        <v>Гл. судья, судья МК</v>
      </c>
      <c r="B34" s="79"/>
      <c r="C34" s="80"/>
      <c r="D34" s="81"/>
      <c r="E34" s="81"/>
      <c r="F34" s="82" t="str">
        <f>HYPERLINK('[1]реквизиты'!$G$6)</f>
        <v>Х.Ю.Хапай</v>
      </c>
      <c r="G34" s="5"/>
    </row>
    <row r="35" spans="1:7" ht="15">
      <c r="A35" s="79"/>
      <c r="B35" s="79"/>
      <c r="C35" s="80"/>
      <c r="D35" s="5"/>
      <c r="E35" s="5"/>
      <c r="F35" s="83" t="str">
        <f>HYPERLINK('[1]реквизиты'!$G$7)</f>
        <v>/Майкоп/</v>
      </c>
      <c r="G35" s="5"/>
    </row>
    <row r="36" spans="1:7" ht="15">
      <c r="A36" s="79"/>
      <c r="B36" s="79"/>
      <c r="C36" s="80"/>
      <c r="D36" s="5"/>
      <c r="E36" s="5"/>
      <c r="F36" s="5"/>
      <c r="G36" s="5"/>
    </row>
    <row r="37" spans="1:7" ht="32.25" customHeight="1">
      <c r="A37" s="78" t="str">
        <f>HYPERLINK('[1]реквизиты'!$A$8)</f>
        <v>Гл. секретарь, судья РК</v>
      </c>
      <c r="B37" s="79"/>
      <c r="C37" s="80"/>
      <c r="D37" s="81"/>
      <c r="E37" s="81"/>
      <c r="F37" s="82" t="str">
        <f>HYPERLINK('[1]реквизиты'!$G$8)</f>
        <v>И.Г.Циклаури</v>
      </c>
      <c r="G37" s="5"/>
    </row>
    <row r="38" spans="1:7" ht="15">
      <c r="A38" s="79"/>
      <c r="B38" s="79"/>
      <c r="C38" s="79"/>
      <c r="D38" s="5"/>
      <c r="E38" s="5"/>
      <c r="F38" s="83" t="str">
        <f>HYPERLINK('[1]реквизиты'!$G$9)</f>
        <v>/Владикавказ/</v>
      </c>
      <c r="G38" s="5"/>
    </row>
  </sheetData>
  <mergeCells count="96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E22:E23"/>
    <mergeCell ref="F22:F23"/>
    <mergeCell ref="F24:F25"/>
    <mergeCell ref="F28:F29"/>
    <mergeCell ref="F26:F27"/>
    <mergeCell ref="E30:E31"/>
    <mergeCell ref="F30:F31"/>
    <mergeCell ref="A30:A31"/>
    <mergeCell ref="B30:B31"/>
    <mergeCell ref="C30:C31"/>
    <mergeCell ref="D30:D31"/>
    <mergeCell ref="G16:G17"/>
    <mergeCell ref="G18:G19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28:G29"/>
    <mergeCell ref="G30:G31"/>
    <mergeCell ref="A1:G1"/>
    <mergeCell ref="A2:G2"/>
    <mergeCell ref="A4:G4"/>
    <mergeCell ref="D5:E5"/>
    <mergeCell ref="G20:G21"/>
    <mergeCell ref="G22:G23"/>
    <mergeCell ref="G24:G25"/>
    <mergeCell ref="G26:G2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workbookViewId="0" topLeftCell="A21">
      <selection activeCell="K36" sqref="K3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35" t="str">
        <f>HYPERLINK('[1]реквизиты'!$A$2)</f>
        <v>Турнир по борьбе САМБО памяти  К.А.Панагова</v>
      </c>
      <c r="B1" s="136"/>
      <c r="C1" s="136"/>
      <c r="D1" s="136"/>
      <c r="E1" s="136"/>
      <c r="F1" s="136"/>
      <c r="G1" s="136"/>
      <c r="H1" s="136"/>
    </row>
    <row r="2" spans="4:5" ht="27" customHeight="1">
      <c r="D2" s="59" t="s">
        <v>12</v>
      </c>
      <c r="E2" s="87" t="str">
        <f>HYPERLINK('пр.взв.'!D4)</f>
        <v>в.к. 100     кг.</v>
      </c>
    </row>
    <row r="3" ht="21" customHeight="1">
      <c r="C3" s="60" t="s">
        <v>23</v>
      </c>
    </row>
    <row r="4" ht="19.5" customHeight="1">
      <c r="C4" s="61" t="s">
        <v>13</v>
      </c>
    </row>
    <row r="5" spans="1:8" ht="12.75">
      <c r="A5" s="109" t="s">
        <v>14</v>
      </c>
      <c r="B5" s="109" t="s">
        <v>4</v>
      </c>
      <c r="C5" s="125" t="s">
        <v>5</v>
      </c>
      <c r="D5" s="109" t="s">
        <v>15</v>
      </c>
      <c r="E5" s="109" t="s">
        <v>16</v>
      </c>
      <c r="F5" s="109" t="s">
        <v>17</v>
      </c>
      <c r="G5" s="109" t="s">
        <v>18</v>
      </c>
      <c r="H5" s="109" t="s">
        <v>19</v>
      </c>
    </row>
    <row r="6" spans="1:8" ht="12.75">
      <c r="A6" s="124"/>
      <c r="B6" s="124"/>
      <c r="C6" s="124"/>
      <c r="D6" s="124"/>
      <c r="E6" s="124"/>
      <c r="F6" s="124"/>
      <c r="G6" s="124"/>
      <c r="H6" s="124"/>
    </row>
    <row r="7" spans="1:8" ht="12.75">
      <c r="A7" s="134"/>
      <c r="B7" s="111"/>
      <c r="C7" s="131" t="e">
        <f>VLOOKUP(B7,'пр.взв.'!B7:E38,2,FALSE)</f>
        <v>#N/A</v>
      </c>
      <c r="D7" s="131" t="e">
        <f>VLOOKUP(C7,'пр.взв.'!C7:F38,2,FALSE)</f>
        <v>#N/A</v>
      </c>
      <c r="E7" s="131" t="e">
        <f>VLOOKUP(D7,'пр.взв.'!D7:G38,2,FALSE)</f>
        <v>#N/A</v>
      </c>
      <c r="F7" s="132"/>
      <c r="G7" s="133"/>
      <c r="H7" s="109"/>
    </row>
    <row r="8" spans="1:8" ht="12.75">
      <c r="A8" s="134"/>
      <c r="B8" s="109"/>
      <c r="C8" s="131"/>
      <c r="D8" s="131"/>
      <c r="E8" s="131"/>
      <c r="F8" s="132"/>
      <c r="G8" s="133"/>
      <c r="H8" s="109"/>
    </row>
    <row r="9" spans="1:8" ht="12.75">
      <c r="A9" s="110"/>
      <c r="B9" s="111"/>
      <c r="C9" s="131" t="e">
        <f>VLOOKUP(B9,'пр.взв.'!B9:E40,2,FALSE)</f>
        <v>#N/A</v>
      </c>
      <c r="D9" s="131" t="e">
        <f>VLOOKUP(C9,'пр.взв.'!C9:F40,2,FALSE)</f>
        <v>#N/A</v>
      </c>
      <c r="E9" s="131" t="e">
        <f>VLOOKUP(D9,'пр.взв.'!D9:G40,2,FALSE)</f>
        <v>#N/A</v>
      </c>
      <c r="F9" s="132"/>
      <c r="G9" s="109"/>
      <c r="H9" s="109"/>
    </row>
    <row r="10" spans="1:8" ht="12.75">
      <c r="A10" s="110"/>
      <c r="B10" s="109"/>
      <c r="C10" s="131"/>
      <c r="D10" s="131"/>
      <c r="E10" s="131"/>
      <c r="F10" s="132"/>
      <c r="G10" s="109"/>
      <c r="H10" s="109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2"/>
      <c r="D12" s="62"/>
      <c r="E12" s="62"/>
      <c r="F12" s="62"/>
      <c r="G12" s="62"/>
      <c r="H12" s="62"/>
    </row>
    <row r="13" spans="2:8" ht="19.5" customHeight="1">
      <c r="B13" s="2" t="s">
        <v>1</v>
      </c>
      <c r="C13" s="62"/>
      <c r="D13" s="62"/>
      <c r="E13" s="62"/>
      <c r="F13" s="62"/>
      <c r="G13" s="62"/>
      <c r="H13" s="62"/>
    </row>
    <row r="14" ht="19.5" customHeight="1"/>
    <row r="15" ht="19.5" customHeight="1">
      <c r="C15" s="77" t="s">
        <v>24</v>
      </c>
    </row>
    <row r="16" spans="3:5" ht="24.75" customHeight="1">
      <c r="C16" s="61" t="s">
        <v>21</v>
      </c>
      <c r="E16" s="87" t="str">
        <f>HYPERLINK('пр.взв.'!D4)</f>
        <v>в.к. 100     кг.</v>
      </c>
    </row>
    <row r="17" spans="1:8" ht="12.75">
      <c r="A17" s="109" t="s">
        <v>14</v>
      </c>
      <c r="B17" s="109" t="s">
        <v>4</v>
      </c>
      <c r="C17" s="125" t="s">
        <v>5</v>
      </c>
      <c r="D17" s="109" t="s">
        <v>15</v>
      </c>
      <c r="E17" s="109" t="s">
        <v>16</v>
      </c>
      <c r="F17" s="109" t="s">
        <v>17</v>
      </c>
      <c r="G17" s="109" t="s">
        <v>18</v>
      </c>
      <c r="H17" s="109" t="s">
        <v>19</v>
      </c>
    </row>
    <row r="18" spans="1:8" ht="12.75">
      <c r="A18" s="124"/>
      <c r="B18" s="124"/>
      <c r="C18" s="124"/>
      <c r="D18" s="124"/>
      <c r="E18" s="124"/>
      <c r="F18" s="124"/>
      <c r="G18" s="124"/>
      <c r="H18" s="124"/>
    </row>
    <row r="19" spans="1:8" ht="12.75">
      <c r="A19" s="134"/>
      <c r="B19" s="111"/>
      <c r="C19" s="131" t="e">
        <f>VLOOKUP(B19,'пр.взв.'!B7:E38,2,FALSE)</f>
        <v>#N/A</v>
      </c>
      <c r="D19" s="131" t="e">
        <f>VLOOKUP(C19,'пр.взв.'!C7:F38,2,FALSE)</f>
        <v>#N/A</v>
      </c>
      <c r="E19" s="131" t="e">
        <f>VLOOKUP(D19,'пр.взв.'!D7:G38,2,FALSE)</f>
        <v>#N/A</v>
      </c>
      <c r="F19" s="132"/>
      <c r="G19" s="133"/>
      <c r="H19" s="109"/>
    </row>
    <row r="20" spans="1:8" ht="12.75">
      <c r="A20" s="134"/>
      <c r="B20" s="109"/>
      <c r="C20" s="131"/>
      <c r="D20" s="131"/>
      <c r="E20" s="131"/>
      <c r="F20" s="132"/>
      <c r="G20" s="133"/>
      <c r="H20" s="109"/>
    </row>
    <row r="21" spans="1:8" ht="12.75">
      <c r="A21" s="110"/>
      <c r="B21" s="111"/>
      <c r="C21" s="131" t="e">
        <f>VLOOKUP(B21,'пр.взв.'!B9:E40,2,FALSE)</f>
        <v>#N/A</v>
      </c>
      <c r="D21" s="131" t="e">
        <f>VLOOKUP(C21,'пр.взв.'!C9:F40,2,FALSE)</f>
        <v>#N/A</v>
      </c>
      <c r="E21" s="131" t="e">
        <f>VLOOKUP(D21,'пр.взв.'!D9:G40,2,FALSE)</f>
        <v>#N/A</v>
      </c>
      <c r="F21" s="132"/>
      <c r="G21" s="109"/>
      <c r="H21" s="109"/>
    </row>
    <row r="22" spans="1:8" ht="12.75">
      <c r="A22" s="110"/>
      <c r="B22" s="109"/>
      <c r="C22" s="131"/>
      <c r="D22" s="131"/>
      <c r="E22" s="131"/>
      <c r="F22" s="132"/>
      <c r="G22" s="109"/>
      <c r="H22" s="109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2"/>
      <c r="D24" s="62"/>
      <c r="E24" s="62"/>
      <c r="F24" s="62"/>
      <c r="G24" s="62"/>
      <c r="H24" s="62"/>
    </row>
    <row r="25" spans="2:8" ht="19.5" customHeight="1">
      <c r="B25" s="2" t="s">
        <v>1</v>
      </c>
      <c r="C25" s="62"/>
      <c r="D25" s="62"/>
      <c r="E25" s="62"/>
      <c r="F25" s="62"/>
      <c r="G25" s="62"/>
      <c r="H25" s="62"/>
    </row>
    <row r="26" ht="19.5" customHeight="1"/>
    <row r="27" ht="19.5" customHeight="1"/>
    <row r="28" ht="19.5" customHeight="1"/>
    <row r="29" spans="3:5" ht="15.75">
      <c r="C29" s="52" t="s">
        <v>22</v>
      </c>
      <c r="E29" s="87" t="str">
        <f>HYPERLINK('пр.взв.'!D4)</f>
        <v>в.к. 100     кг.</v>
      </c>
    </row>
    <row r="30" spans="1:8" ht="12.75">
      <c r="A30" s="109" t="s">
        <v>14</v>
      </c>
      <c r="B30" s="109" t="s">
        <v>4</v>
      </c>
      <c r="C30" s="125" t="s">
        <v>5</v>
      </c>
      <c r="D30" s="109" t="s">
        <v>15</v>
      </c>
      <c r="E30" s="109" t="s">
        <v>16</v>
      </c>
      <c r="F30" s="109" t="s">
        <v>17</v>
      </c>
      <c r="G30" s="109" t="s">
        <v>18</v>
      </c>
      <c r="H30" s="109" t="s">
        <v>19</v>
      </c>
    </row>
    <row r="31" spans="1:8" ht="12.75">
      <c r="A31" s="124"/>
      <c r="B31" s="124"/>
      <c r="C31" s="124"/>
      <c r="D31" s="124"/>
      <c r="E31" s="124"/>
      <c r="F31" s="124"/>
      <c r="G31" s="124"/>
      <c r="H31" s="124"/>
    </row>
    <row r="32" spans="1:8" ht="12.75">
      <c r="A32" s="134"/>
      <c r="B32" s="111"/>
      <c r="C32" s="131" t="e">
        <f>VLOOKUP(B32,'пр.взв.'!B7:D38,2,FALSE)</f>
        <v>#N/A</v>
      </c>
      <c r="D32" s="131" t="e">
        <f>VLOOKUP(C32,'пр.взв.'!C7:E38,2,FALSE)</f>
        <v>#N/A</v>
      </c>
      <c r="E32" s="131" t="e">
        <f>VLOOKUP(D32,'пр.взв.'!D7:F38,2,FALSE)</f>
        <v>#N/A</v>
      </c>
      <c r="F32" s="132"/>
      <c r="G32" s="133"/>
      <c r="H32" s="109"/>
    </row>
    <row r="33" spans="1:8" ht="12.75">
      <c r="A33" s="134"/>
      <c r="B33" s="109"/>
      <c r="C33" s="131"/>
      <c r="D33" s="131"/>
      <c r="E33" s="131"/>
      <c r="F33" s="132"/>
      <c r="G33" s="133"/>
      <c r="H33" s="109"/>
    </row>
    <row r="34" spans="1:8" ht="12.75">
      <c r="A34" s="110"/>
      <c r="B34" s="111"/>
      <c r="C34" s="131" t="e">
        <f>VLOOKUP(B34,'пр.взв.'!B9:D40,2,FALSE)</f>
        <v>#N/A</v>
      </c>
      <c r="D34" s="131" t="e">
        <f>VLOOKUP(C34,'пр.взв.'!C9:E40,2,FALSE)</f>
        <v>#N/A</v>
      </c>
      <c r="E34" s="131" t="e">
        <f>VLOOKUP(D34,'пр.взв.'!D9:F40,2,FALSE)</f>
        <v>#N/A</v>
      </c>
      <c r="F34" s="132"/>
      <c r="G34" s="109"/>
      <c r="H34" s="109"/>
    </row>
    <row r="35" spans="1:8" ht="12.75">
      <c r="A35" s="110"/>
      <c r="B35" s="109"/>
      <c r="C35" s="131"/>
      <c r="D35" s="131"/>
      <c r="E35" s="131"/>
      <c r="F35" s="132"/>
      <c r="G35" s="109"/>
      <c r="H35" s="109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2"/>
      <c r="D37" s="62"/>
      <c r="E37" s="62"/>
      <c r="F37" s="62"/>
      <c r="G37" s="62"/>
      <c r="H37" s="62"/>
    </row>
    <row r="38" spans="2:8" ht="19.5" customHeight="1">
      <c r="B38" s="2" t="s">
        <v>1</v>
      </c>
      <c r="C38" s="62"/>
      <c r="D38" s="62"/>
      <c r="E38" s="62"/>
      <c r="F38" s="62"/>
      <c r="G38" s="62"/>
      <c r="H38" s="62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3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7">
        <f>HYPERLINK('[1]реквизиты'!$A$22)</f>
      </c>
      <c r="C44" s="54"/>
      <c r="D44" s="54"/>
      <c r="E44" s="55"/>
      <c r="F44" s="63">
        <f>HYPERLINK('[1]реквизиты'!$G$22)</f>
      </c>
      <c r="G44" s="58">
        <f>HYPERLINK('[1]реквизиты'!$G$23)</f>
      </c>
    </row>
  </sheetData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workbookViewId="0" topLeftCell="A1">
      <selection activeCell="B7" sqref="B7:G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16" t="s">
        <v>28</v>
      </c>
      <c r="B1" s="117"/>
      <c r="C1" s="117"/>
      <c r="D1" s="117"/>
      <c r="E1" s="117"/>
      <c r="F1" s="117"/>
      <c r="G1" s="117"/>
    </row>
    <row r="2" spans="1:7" ht="29.25" customHeight="1" thickBot="1">
      <c r="A2" s="149" t="str">
        <f>HYPERLINK('[1]реквизиты'!$A$2)</f>
        <v>Турнир по борьбе САМБО памяти  К.А.Панагова</v>
      </c>
      <c r="B2" s="150"/>
      <c r="C2" s="150"/>
      <c r="D2" s="150"/>
      <c r="E2" s="150"/>
      <c r="F2" s="150"/>
      <c r="G2" s="151"/>
    </row>
    <row r="3" spans="1:7" ht="12.75" customHeight="1">
      <c r="A3" s="138" t="str">
        <f>HYPERLINK('[1]реквизиты'!$A$3)</f>
        <v>22-25 мая 2009 г.     г. Терек</v>
      </c>
      <c r="B3" s="138"/>
      <c r="C3" s="138"/>
      <c r="D3" s="138"/>
      <c r="E3" s="138"/>
      <c r="F3" s="138"/>
      <c r="G3" s="138"/>
    </row>
    <row r="4" spans="4:5" ht="12.75" customHeight="1">
      <c r="D4" s="137" t="s">
        <v>55</v>
      </c>
      <c r="E4" s="137"/>
    </row>
    <row r="5" spans="1:7" ht="12.75" customHeight="1">
      <c r="A5" s="124" t="s">
        <v>10</v>
      </c>
      <c r="B5" s="124" t="s">
        <v>4</v>
      </c>
      <c r="C5" s="124" t="s">
        <v>5</v>
      </c>
      <c r="D5" s="124" t="s">
        <v>6</v>
      </c>
      <c r="E5" s="124" t="s">
        <v>7</v>
      </c>
      <c r="F5" s="124" t="s">
        <v>11</v>
      </c>
      <c r="G5" s="124" t="s">
        <v>8</v>
      </c>
    </row>
    <row r="6" spans="1:7" ht="12.75">
      <c r="A6" s="125"/>
      <c r="B6" s="125"/>
      <c r="C6" s="125"/>
      <c r="D6" s="125"/>
      <c r="E6" s="125"/>
      <c r="F6" s="125"/>
      <c r="G6" s="125"/>
    </row>
    <row r="7" spans="1:7" ht="12.75">
      <c r="A7" s="124"/>
      <c r="B7" s="147">
        <v>1</v>
      </c>
      <c r="C7" s="143" t="s">
        <v>37</v>
      </c>
      <c r="D7" s="146" t="s">
        <v>38</v>
      </c>
      <c r="E7" s="139" t="s">
        <v>36</v>
      </c>
      <c r="F7" s="141"/>
      <c r="G7" s="143" t="s">
        <v>39</v>
      </c>
    </row>
    <row r="8" spans="1:7" ht="12.75" customHeight="1">
      <c r="A8" s="125"/>
      <c r="B8" s="147"/>
      <c r="C8" s="144"/>
      <c r="D8" s="125"/>
      <c r="E8" s="140"/>
      <c r="F8" s="142"/>
      <c r="G8" s="144"/>
    </row>
    <row r="9" spans="1:7" ht="12.75" customHeight="1">
      <c r="A9" s="124"/>
      <c r="B9" s="147">
        <v>2</v>
      </c>
      <c r="C9" s="143" t="s">
        <v>49</v>
      </c>
      <c r="D9" s="146" t="s">
        <v>50</v>
      </c>
      <c r="E9" s="139" t="s">
        <v>46</v>
      </c>
      <c r="F9" s="141"/>
      <c r="G9" s="143" t="s">
        <v>51</v>
      </c>
    </row>
    <row r="10" spans="1:7" ht="15" customHeight="1">
      <c r="A10" s="125"/>
      <c r="B10" s="147"/>
      <c r="C10" s="144"/>
      <c r="D10" s="125"/>
      <c r="E10" s="140"/>
      <c r="F10" s="142"/>
      <c r="G10" s="144"/>
    </row>
    <row r="11" spans="1:7" ht="12.75" customHeight="1">
      <c r="A11" s="124"/>
      <c r="B11" s="148">
        <v>3</v>
      </c>
      <c r="C11" s="143" t="s">
        <v>85</v>
      </c>
      <c r="D11" s="146" t="s">
        <v>40</v>
      </c>
      <c r="E11" s="139" t="s">
        <v>56</v>
      </c>
      <c r="F11" s="141"/>
      <c r="G11" s="143" t="s">
        <v>57</v>
      </c>
    </row>
    <row r="12" spans="1:7" ht="15" customHeight="1">
      <c r="A12" s="125"/>
      <c r="B12" s="147"/>
      <c r="C12" s="144"/>
      <c r="D12" s="125"/>
      <c r="E12" s="140"/>
      <c r="F12" s="142"/>
      <c r="G12" s="144"/>
    </row>
    <row r="13" spans="1:7" ht="15" customHeight="1">
      <c r="A13" s="124"/>
      <c r="B13" s="145">
        <v>4</v>
      </c>
      <c r="C13" s="143" t="s">
        <v>47</v>
      </c>
      <c r="D13" s="146">
        <v>31737</v>
      </c>
      <c r="E13" s="139" t="s">
        <v>46</v>
      </c>
      <c r="F13" s="141"/>
      <c r="G13" s="143" t="s">
        <v>48</v>
      </c>
    </row>
    <row r="14" spans="1:7" ht="15.75" customHeight="1">
      <c r="A14" s="125"/>
      <c r="B14" s="145"/>
      <c r="C14" s="144"/>
      <c r="D14" s="125"/>
      <c r="E14" s="140"/>
      <c r="F14" s="142"/>
      <c r="G14" s="144"/>
    </row>
    <row r="15" spans="1:7" ht="12.75" customHeight="1">
      <c r="A15" s="124"/>
      <c r="B15" s="147">
        <v>5</v>
      </c>
      <c r="C15" s="143" t="s">
        <v>58</v>
      </c>
      <c r="D15" s="146" t="s">
        <v>59</v>
      </c>
      <c r="E15" s="139" t="s">
        <v>60</v>
      </c>
      <c r="F15" s="141"/>
      <c r="G15" s="143" t="s">
        <v>61</v>
      </c>
    </row>
    <row r="16" spans="1:7" ht="15" customHeight="1">
      <c r="A16" s="125"/>
      <c r="B16" s="147"/>
      <c r="C16" s="144"/>
      <c r="D16" s="125"/>
      <c r="E16" s="140"/>
      <c r="F16" s="142"/>
      <c r="G16" s="144"/>
    </row>
    <row r="17" spans="1:7" ht="12.75" customHeight="1">
      <c r="A17" s="124"/>
      <c r="B17" s="148">
        <v>6</v>
      </c>
      <c r="C17" s="143" t="s">
        <v>43</v>
      </c>
      <c r="D17" s="146" t="s">
        <v>44</v>
      </c>
      <c r="E17" s="139" t="s">
        <v>30</v>
      </c>
      <c r="F17" s="141"/>
      <c r="G17" s="143" t="s">
        <v>45</v>
      </c>
    </row>
    <row r="18" spans="1:7" ht="15" customHeight="1">
      <c r="A18" s="125"/>
      <c r="B18" s="147"/>
      <c r="C18" s="144"/>
      <c r="D18" s="125"/>
      <c r="E18" s="140"/>
      <c r="F18" s="142"/>
      <c r="G18" s="144"/>
    </row>
    <row r="19" spans="1:7" ht="12.75" customHeight="1">
      <c r="A19" s="124"/>
      <c r="B19" s="147">
        <v>7</v>
      </c>
      <c r="C19" s="143" t="s">
        <v>52</v>
      </c>
      <c r="D19" s="146" t="s">
        <v>53</v>
      </c>
      <c r="E19" s="139" t="s">
        <v>46</v>
      </c>
      <c r="F19" s="141"/>
      <c r="G19" s="143" t="s">
        <v>54</v>
      </c>
    </row>
    <row r="20" spans="1:7" ht="15" customHeight="1">
      <c r="A20" s="125"/>
      <c r="B20" s="147"/>
      <c r="C20" s="144"/>
      <c r="D20" s="125"/>
      <c r="E20" s="140"/>
      <c r="F20" s="142"/>
      <c r="G20" s="144"/>
    </row>
    <row r="21" spans="1:7" ht="12.75">
      <c r="A21" s="124"/>
      <c r="B21" s="147">
        <v>8</v>
      </c>
      <c r="C21" s="143" t="s">
        <v>62</v>
      </c>
      <c r="D21" s="146" t="s">
        <v>33</v>
      </c>
      <c r="E21" s="139" t="s">
        <v>63</v>
      </c>
      <c r="F21" s="141"/>
      <c r="G21" s="143" t="s">
        <v>64</v>
      </c>
    </row>
    <row r="22" spans="1:7" ht="15" customHeight="1">
      <c r="A22" s="125"/>
      <c r="B22" s="147"/>
      <c r="C22" s="144"/>
      <c r="D22" s="125"/>
      <c r="E22" s="140"/>
      <c r="F22" s="142"/>
      <c r="G22" s="144"/>
    </row>
    <row r="23" spans="1:7" ht="12.75" customHeight="1">
      <c r="A23" s="124"/>
      <c r="B23" s="147">
        <v>9</v>
      </c>
      <c r="C23" s="143" t="s">
        <v>42</v>
      </c>
      <c r="D23" s="146" t="s">
        <v>31</v>
      </c>
      <c r="E23" s="139" t="s">
        <v>30</v>
      </c>
      <c r="F23" s="141"/>
      <c r="G23" s="143" t="s">
        <v>41</v>
      </c>
    </row>
    <row r="24" spans="1:7" ht="15" customHeight="1">
      <c r="A24" s="125"/>
      <c r="B24" s="147"/>
      <c r="C24" s="144"/>
      <c r="D24" s="125"/>
      <c r="E24" s="140"/>
      <c r="F24" s="142"/>
      <c r="G24" s="144"/>
    </row>
    <row r="25" spans="1:7" ht="12.75">
      <c r="A25" s="124"/>
      <c r="B25" s="148">
        <v>10</v>
      </c>
      <c r="C25" s="143" t="s">
        <v>32</v>
      </c>
      <c r="D25" s="146" t="s">
        <v>33</v>
      </c>
      <c r="E25" s="139" t="s">
        <v>34</v>
      </c>
      <c r="F25" s="141"/>
      <c r="G25" s="143" t="s">
        <v>35</v>
      </c>
    </row>
    <row r="26" spans="1:7" ht="15" customHeight="1">
      <c r="A26" s="125"/>
      <c r="B26" s="147"/>
      <c r="C26" s="144"/>
      <c r="D26" s="125"/>
      <c r="E26" s="140"/>
      <c r="F26" s="142"/>
      <c r="G26" s="144"/>
    </row>
    <row r="27" spans="1:7" ht="12.75">
      <c r="A27" s="124"/>
      <c r="B27" s="147">
        <v>11</v>
      </c>
      <c r="C27" s="143" t="s">
        <v>73</v>
      </c>
      <c r="D27" s="146" t="s">
        <v>74</v>
      </c>
      <c r="E27" s="139" t="s">
        <v>75</v>
      </c>
      <c r="F27" s="141"/>
      <c r="G27" s="143" t="s">
        <v>76</v>
      </c>
    </row>
    <row r="28" spans="1:7" ht="15" customHeight="1">
      <c r="A28" s="125"/>
      <c r="B28" s="147"/>
      <c r="C28" s="144"/>
      <c r="D28" s="125"/>
      <c r="E28" s="140"/>
      <c r="F28" s="142"/>
      <c r="G28" s="144"/>
    </row>
    <row r="29" spans="1:7" ht="12.75" customHeight="1">
      <c r="A29" s="124"/>
      <c r="B29" s="145">
        <v>12</v>
      </c>
      <c r="C29" s="143" t="s">
        <v>77</v>
      </c>
      <c r="D29" s="146" t="s">
        <v>78</v>
      </c>
      <c r="E29" s="139" t="s">
        <v>79</v>
      </c>
      <c r="F29" s="141"/>
      <c r="G29" s="143" t="s">
        <v>80</v>
      </c>
    </row>
    <row r="30" spans="1:7" ht="15" customHeight="1">
      <c r="A30" s="125"/>
      <c r="B30" s="145"/>
      <c r="C30" s="144"/>
      <c r="D30" s="125"/>
      <c r="E30" s="140"/>
      <c r="F30" s="142"/>
      <c r="G30" s="144"/>
    </row>
    <row r="31" spans="1:7" ht="15.75" customHeight="1">
      <c r="A31" s="124"/>
      <c r="B31" s="147"/>
      <c r="C31" s="143"/>
      <c r="D31" s="146"/>
      <c r="E31" s="139"/>
      <c r="F31" s="141"/>
      <c r="G31" s="143"/>
    </row>
    <row r="32" spans="1:7" ht="15" customHeight="1">
      <c r="A32" s="125"/>
      <c r="B32" s="147"/>
      <c r="C32" s="144"/>
      <c r="D32" s="125"/>
      <c r="E32" s="140"/>
      <c r="F32" s="142"/>
      <c r="G32" s="144"/>
    </row>
    <row r="33" spans="1:7" ht="12.75">
      <c r="A33" s="124"/>
      <c r="B33" s="147"/>
      <c r="C33" s="143"/>
      <c r="D33" s="146"/>
      <c r="E33" s="139"/>
      <c r="F33" s="141"/>
      <c r="G33" s="143"/>
    </row>
    <row r="34" spans="1:7" ht="15" customHeight="1">
      <c r="A34" s="125"/>
      <c r="B34" s="147"/>
      <c r="C34" s="144"/>
      <c r="D34" s="125"/>
      <c r="E34" s="140"/>
      <c r="F34" s="142"/>
      <c r="G34" s="144"/>
    </row>
    <row r="35" spans="1:7" ht="12.75">
      <c r="A35" s="124"/>
      <c r="B35" s="145"/>
      <c r="C35" s="143"/>
      <c r="D35" s="146"/>
      <c r="E35" s="139"/>
      <c r="F35" s="141"/>
      <c r="G35" s="143"/>
    </row>
    <row r="36" spans="1:7" ht="15" customHeight="1">
      <c r="A36" s="125"/>
      <c r="B36" s="145"/>
      <c r="C36" s="144"/>
      <c r="D36" s="125"/>
      <c r="E36" s="140"/>
      <c r="F36" s="142"/>
      <c r="G36" s="144"/>
    </row>
    <row r="37" spans="1:7" ht="12.75">
      <c r="A37" s="124"/>
      <c r="B37" s="147"/>
      <c r="C37" s="143"/>
      <c r="D37" s="124"/>
      <c r="E37" s="139"/>
      <c r="F37" s="141"/>
      <c r="G37" s="143"/>
    </row>
    <row r="38" spans="1:7" ht="15" customHeight="1">
      <c r="A38" s="125"/>
      <c r="B38" s="147"/>
      <c r="C38" s="144"/>
      <c r="D38" s="125"/>
      <c r="E38" s="140"/>
      <c r="F38" s="142"/>
      <c r="G38" s="144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7">
        <f>HYPERLINK('[1]реквизиты'!$A$22)</f>
      </c>
      <c r="B43" s="54"/>
      <c r="C43" s="54"/>
      <c r="D43" s="54"/>
      <c r="E43" s="55">
        <f>HYPERLINK('[1]реквизиты'!$G$22)</f>
      </c>
      <c r="F43" s="58">
        <f>HYPERLINK('[1]реквизиты'!$G$23)</f>
      </c>
    </row>
    <row r="44" spans="1:5" ht="12.75">
      <c r="A44" s="2"/>
      <c r="B44" s="2"/>
      <c r="C44" s="54"/>
      <c r="D44" s="54"/>
      <c r="E44" s="4"/>
    </row>
  </sheetData>
  <mergeCells count="123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A11:A12"/>
    <mergeCell ref="B11:B12"/>
    <mergeCell ref="C11:C12"/>
    <mergeCell ref="D11:D12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G21:G22"/>
    <mergeCell ref="G23:G24"/>
    <mergeCell ref="G25:G26"/>
    <mergeCell ref="G11:G12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7:G8"/>
    <mergeCell ref="A9:A10"/>
    <mergeCell ref="B9:B10"/>
    <mergeCell ref="C9:C10"/>
    <mergeCell ref="D9:D10"/>
    <mergeCell ref="E9:E10"/>
    <mergeCell ref="F9:F10"/>
    <mergeCell ref="G9:G10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4">
      <selection activeCell="H21" sqref="H2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5" t="str">
        <f>HYPERLINK('[1]реквизиты'!$A$2)</f>
        <v>Турнир по борьбе САМБО памяти  К.А.Панагова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49"/>
      <c r="M1" s="49"/>
      <c r="N1" s="49"/>
      <c r="O1" s="49"/>
      <c r="P1" s="49"/>
    </row>
    <row r="2" spans="1:19" ht="12.75" customHeight="1">
      <c r="A2" s="166" t="str">
        <f>HYPERLINK('[1]реквизиты'!$A$3)</f>
        <v>22-25 мая 2009 г.     г. Терек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6" t="str">
        <f>HYPERLINK('пр.взв.'!D4)</f>
        <v>в.к. 100     кг.</v>
      </c>
      <c r="G3" s="51"/>
      <c r="H3" s="51"/>
      <c r="I3" s="51"/>
      <c r="J3" s="51"/>
      <c r="K3" s="51"/>
      <c r="L3" s="51"/>
    </row>
    <row r="4" spans="1:3" ht="16.5" thickBot="1">
      <c r="A4" s="164" t="s">
        <v>0</v>
      </c>
      <c r="B4" s="164"/>
      <c r="C4" s="5"/>
    </row>
    <row r="5" spans="1:13" ht="12.75" customHeight="1" thickBot="1">
      <c r="A5" s="163">
        <v>1</v>
      </c>
      <c r="B5" s="159" t="str">
        <f>VLOOKUP(A5,'пр.взв.'!B5:C36,2,FALSE)</f>
        <v>Кантеев Георгий Григорьевич</v>
      </c>
      <c r="C5" s="159" t="str">
        <f>VLOOKUP(A5,'пр.взв.'!B5:F36,3,FALSE)</f>
        <v>28.10.84 кмс</v>
      </c>
      <c r="D5" s="159" t="str">
        <f>VLOOKUP(A5,'пр.взв.'!B5:E36,4,FALSE)</f>
        <v>РСО-Алания Вадикавказ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52"/>
      <c r="B6" s="160"/>
      <c r="C6" s="160"/>
      <c r="D6" s="160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52">
        <v>9</v>
      </c>
      <c r="B7" s="161" t="str">
        <f>VLOOKUP(A7,'пр.взв.'!B7:C38,2,FALSE)</f>
        <v>Орсаев Альберт Музакрович</v>
      </c>
      <c r="C7" s="161" t="str">
        <f>VLOOKUP(A7,'пр.взв.'!B5:F36,3,FALSE)</f>
        <v>1988 кмс</v>
      </c>
      <c r="D7" s="161" t="str">
        <f>VLOOKUP(A7,'пр.взв.'!B5:F36,4,FALSE)</f>
        <v>Нальчик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53"/>
      <c r="B8" s="162"/>
      <c r="C8" s="162"/>
      <c r="D8" s="162"/>
      <c r="E8" s="17"/>
      <c r="F8" s="108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63">
        <v>5</v>
      </c>
      <c r="B9" s="159" t="str">
        <f>VLOOKUP(A9,'пр.взв.'!B9:C40,2,FALSE)</f>
        <v>Исраилов Муса</v>
      </c>
      <c r="C9" s="159" t="str">
        <f>VLOOKUP(A9,'пр.взв.'!B5:E36,3,FALSE)</f>
        <v>1987 кмс</v>
      </c>
      <c r="D9" s="159" t="str">
        <f>VLOOKUP(A9,'пр.взв.'!B5:E36,4,FALSE)</f>
        <v>.Республика Ингушетия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52"/>
      <c r="B10" s="160"/>
      <c r="C10" s="160"/>
      <c r="D10" s="160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52">
        <v>13</v>
      </c>
      <c r="B11" s="156" t="e">
        <f>VLOOKUP(A11,'пр.взв.'!B5:C36,2,FALSE)</f>
        <v>#N/A</v>
      </c>
      <c r="C11" s="156" t="e">
        <f>VLOOKUP(A11,'пр.взв.'!B5:E36,3,FALSE)</f>
        <v>#N/A</v>
      </c>
      <c r="D11" s="156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53"/>
      <c r="B12" s="157"/>
      <c r="C12" s="157"/>
      <c r="D12" s="157"/>
      <c r="E12" s="17"/>
      <c r="F12" s="158"/>
      <c r="G12" s="158"/>
      <c r="H12" s="25"/>
      <c r="I12" s="19"/>
      <c r="J12" s="13"/>
      <c r="K12" s="13"/>
      <c r="L12" s="13"/>
    </row>
    <row r="13" spans="1:12" ht="12.75" customHeight="1" thickBot="1">
      <c r="A13" s="163">
        <v>3</v>
      </c>
      <c r="B13" s="159" t="str">
        <f>VLOOKUP(A13,'пр.взв.'!B5:C36,2,FALSE)</f>
        <v>Хамицев Ахсар</v>
      </c>
      <c r="C13" s="159" t="str">
        <f>VLOOKUP(A13,'пр.взв.'!B5:E36,3,FALSE)</f>
        <v>1989 кмс</v>
      </c>
      <c r="D13" s="159" t="str">
        <f>VLOOKUP(A13,'пр.взв.'!B5:E36,4,FALSE)</f>
        <v>РСО-Алания Беслан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52"/>
      <c r="B14" s="160"/>
      <c r="C14" s="160"/>
      <c r="D14" s="160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52">
        <v>11</v>
      </c>
      <c r="B15" s="156" t="str">
        <f>VLOOKUP(A15,'пр.взв.'!B15:C45,2,FALSE)</f>
        <v>Шишкин Андрей Владимирович</v>
      </c>
      <c r="C15" s="156" t="str">
        <f>VLOOKUP(A15,'пр.взв.'!B5:E36,3,FALSE)</f>
        <v>29.04.76 кмс</v>
      </c>
      <c r="D15" s="156" t="str">
        <f>VLOOKUP(A15,'пр.взв.'!B5:F36,4,FALSE)</f>
        <v>Волгоград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53"/>
      <c r="B16" s="157"/>
      <c r="C16" s="157"/>
      <c r="D16" s="15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63">
        <v>7</v>
      </c>
      <c r="B17" s="159" t="str">
        <f>VLOOKUP(A17,'пр.взв.'!B17:C47,2,FALSE)</f>
        <v>Гучев Роберт Азретович</v>
      </c>
      <c r="C17" s="159" t="str">
        <f>VLOOKUP(A17,'пр.взв.'!B5:E36,3,FALSE)</f>
        <v>1.09.90 кмс</v>
      </c>
      <c r="D17" s="159" t="str">
        <f>VLOOKUP(A17,'пр.взв.'!B5:E36,4,FALSE)</f>
        <v>Адыгея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52"/>
      <c r="B18" s="160"/>
      <c r="C18" s="160"/>
      <c r="D18" s="160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52">
        <v>15</v>
      </c>
      <c r="B19" s="156" t="e">
        <f>VLOOKUP(A19,'пр.взв.'!B19:C49,2,FALSE)</f>
        <v>#N/A</v>
      </c>
      <c r="C19" s="156" t="e">
        <f>VLOOKUP(A19,'пр.взв.'!B5:E36,3,FALSE)</f>
        <v>#N/A</v>
      </c>
      <c r="D19" s="156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53"/>
      <c r="B20" s="157"/>
      <c r="C20" s="157"/>
      <c r="D20" s="157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63">
        <v>2</v>
      </c>
      <c r="B22" s="159" t="str">
        <f>VLOOKUP(A22,'пр.взв.'!B7:E38,2,FALSE)</f>
        <v>Нехай Заур Нурдинович </v>
      </c>
      <c r="C22" s="159" t="str">
        <f>VLOOKUP(A22,'пр.взв.'!B7:E38,3,FALSE)</f>
        <v>3.07.90 кмс</v>
      </c>
      <c r="D22" s="159" t="str">
        <f>VLOOKUP(A22,'пр.взв.'!B7:E38,4,FALSE)</f>
        <v>Адыгея</v>
      </c>
      <c r="E22" s="12"/>
      <c r="F22" s="13"/>
      <c r="G22" s="13"/>
      <c r="H22" s="13"/>
      <c r="I22" s="13"/>
      <c r="J22" s="4"/>
      <c r="K22" s="16"/>
    </row>
    <row r="23" spans="1:11" ht="15.75">
      <c r="A23" s="152"/>
      <c r="B23" s="160"/>
      <c r="C23" s="160"/>
      <c r="D23" s="160"/>
      <c r="E23" s="19"/>
      <c r="F23" s="15"/>
      <c r="G23" s="15"/>
      <c r="H23" s="13"/>
      <c r="I23" s="13"/>
      <c r="J23" s="4"/>
      <c r="K23" s="36"/>
    </row>
    <row r="24" spans="1:11" ht="16.5" thickBot="1">
      <c r="A24" s="152">
        <v>10</v>
      </c>
      <c r="B24" s="161" t="str">
        <f>VLOOKUP(A24,'пр.взв.'!B7:E38,2,FALSE)</f>
        <v>Аюбов Ибрагим Лом-Алиевич</v>
      </c>
      <c r="C24" s="161" t="str">
        <f>VLOOKUP(A24,'пр.взв.'!B7:E38,3,FALSE)</f>
        <v>1986 кмс</v>
      </c>
      <c r="D24" s="161" t="str">
        <f>VLOOKUP(A24,'пр.взв.'!B7:E38,4,FALSE)</f>
        <v>Чеченская республика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53"/>
      <c r="B25" s="162"/>
      <c r="C25" s="162"/>
      <c r="D25" s="162"/>
      <c r="E25" s="17"/>
      <c r="F25" s="21"/>
      <c r="G25" s="19"/>
      <c r="H25" s="13"/>
      <c r="I25" s="13"/>
      <c r="J25" s="4"/>
      <c r="K25" s="36"/>
    </row>
    <row r="26" spans="1:11" ht="16.5" thickBot="1">
      <c r="A26" s="163">
        <v>6</v>
      </c>
      <c r="B26" s="159" t="str">
        <f>VLOOKUP(A26,'пр.взв.'!B7:E38,2,FALSE)</f>
        <v>Шогенов Рустам Витальевич</v>
      </c>
      <c r="C26" s="159" t="str">
        <f>VLOOKUP(A26,'пр.взв.'!B7:E38,3,FALSE)</f>
        <v>1984 кмс</v>
      </c>
      <c r="D26" s="159" t="str">
        <f>VLOOKUP(A26,'пр.взв.'!B7:E38,4,FALSE)</f>
        <v>Нальчик</v>
      </c>
      <c r="E26" s="12"/>
      <c r="F26" s="21"/>
      <c r="G26" s="16"/>
      <c r="H26" s="26"/>
      <c r="I26" s="13"/>
      <c r="J26" s="4"/>
      <c r="K26" s="36"/>
    </row>
    <row r="27" spans="1:11" ht="15.75">
      <c r="A27" s="152"/>
      <c r="B27" s="160"/>
      <c r="C27" s="160"/>
      <c r="D27" s="160"/>
      <c r="E27" s="19"/>
      <c r="F27" s="24"/>
      <c r="G27" s="15"/>
      <c r="H27" s="25"/>
      <c r="I27" s="13"/>
      <c r="J27" s="4"/>
      <c r="K27" s="36"/>
    </row>
    <row r="28" spans="1:11" ht="16.5" thickBot="1">
      <c r="A28" s="152">
        <v>14</v>
      </c>
      <c r="B28" s="156" t="e">
        <f>VLOOKUP(A28,'пр.взв.'!B7:E38,2,FALSE)</f>
        <v>#N/A</v>
      </c>
      <c r="C28" s="156" t="e">
        <f>VLOOKUP(A28,'пр.взв.'!B7:E38,3,FALSE)</f>
        <v>#N/A</v>
      </c>
      <c r="D28" s="156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53"/>
      <c r="B29" s="157"/>
      <c r="C29" s="157"/>
      <c r="D29" s="157"/>
      <c r="E29" s="17"/>
      <c r="F29" s="158"/>
      <c r="G29" s="158"/>
      <c r="H29" s="25"/>
      <c r="I29" s="19"/>
      <c r="J29" s="3"/>
      <c r="K29" s="35"/>
    </row>
    <row r="30" spans="1:9" ht="16.5" thickBot="1">
      <c r="A30" s="163">
        <v>4</v>
      </c>
      <c r="B30" s="159" t="str">
        <f>VLOOKUP(A30,'пр.взв.'!B7:E38,2,FALSE)</f>
        <v>Абиев Адам Аминович</v>
      </c>
      <c r="C30" s="159">
        <f>VLOOKUP(A30,'пр.взв.'!B7:E38,3,FALSE)</f>
        <v>31737</v>
      </c>
      <c r="D30" s="159" t="str">
        <f>VLOOKUP(A30,'пр.взв.'!B7:E38,4,FALSE)</f>
        <v>Адыгея</v>
      </c>
      <c r="E30" s="12"/>
      <c r="F30" s="15"/>
      <c r="G30" s="15"/>
      <c r="H30" s="25"/>
      <c r="I30" s="16"/>
    </row>
    <row r="31" spans="1:9" ht="15.75">
      <c r="A31" s="152"/>
      <c r="B31" s="160"/>
      <c r="C31" s="160"/>
      <c r="D31" s="160"/>
      <c r="E31" s="19"/>
      <c r="F31" s="15"/>
      <c r="G31" s="15"/>
      <c r="H31" s="25"/>
      <c r="I31" s="13"/>
    </row>
    <row r="32" spans="1:9" ht="16.5" thickBot="1">
      <c r="A32" s="152">
        <v>12</v>
      </c>
      <c r="B32" s="156" t="str">
        <f>VLOOKUP(A32,'пр.взв.'!B7:E38,2,FALSE)</f>
        <v>Гильманов Михаил </v>
      </c>
      <c r="C32" s="156" t="str">
        <f>VLOOKUP(A32,'пр.взв.'!B7:E38,3,FALSE)</f>
        <v>1983 мс</v>
      </c>
      <c r="D32" s="156" t="str">
        <f>VLOOKUP(A32,'пр.взв.'!B7:E38,4,FALSE)</f>
        <v>Новоросийск</v>
      </c>
      <c r="E32" s="16"/>
      <c r="F32" s="20"/>
      <c r="G32" s="15"/>
      <c r="H32" s="25"/>
      <c r="I32" s="13"/>
    </row>
    <row r="33" spans="1:9" ht="16.5" thickBot="1">
      <c r="A33" s="153"/>
      <c r="B33" s="157"/>
      <c r="C33" s="157"/>
      <c r="D33" s="157"/>
      <c r="E33" s="17"/>
      <c r="F33" s="21"/>
      <c r="G33" s="19"/>
      <c r="H33" s="27"/>
      <c r="I33" s="13"/>
    </row>
    <row r="34" spans="1:9" ht="16.5" thickBot="1">
      <c r="A34" s="163">
        <v>8</v>
      </c>
      <c r="B34" s="159" t="str">
        <f>VLOOKUP(A34,'пр.взв.'!B7:E38,2,FALSE)</f>
        <v>Багаев Марат Александрович</v>
      </c>
      <c r="C34" s="159" t="str">
        <f>VLOOKUP(A34,'пр.взв.'!B7:E38,3,FALSE)</f>
        <v>1986 кмс</v>
      </c>
      <c r="D34" s="159" t="str">
        <f>VLOOKUP(A34,'пр.взв.'!B7:E38,4,FALSE)</f>
        <v>.РСО-Алания Вадикавказ</v>
      </c>
      <c r="E34" s="12"/>
      <c r="F34" s="22"/>
      <c r="G34" s="16"/>
      <c r="H34" s="10"/>
      <c r="I34" s="10"/>
    </row>
    <row r="35" spans="1:9" ht="15.75">
      <c r="A35" s="152"/>
      <c r="B35" s="160"/>
      <c r="C35" s="160"/>
      <c r="D35" s="160"/>
      <c r="E35" s="19"/>
      <c r="F35" s="23"/>
      <c r="G35" s="17"/>
      <c r="H35" s="18"/>
      <c r="I35" s="18"/>
    </row>
    <row r="36" spans="1:9" ht="16.5" thickBot="1">
      <c r="A36" s="152">
        <v>16</v>
      </c>
      <c r="B36" s="156" t="e">
        <f>VLOOKUP(A36,'пр.взв.'!B7:E38,2,FALSE)</f>
        <v>#N/A</v>
      </c>
      <c r="C36" s="156" t="e">
        <f>VLOOKUP(A36,'пр.взв.'!B7:E38,3,FALSE)</f>
        <v>#N/A</v>
      </c>
      <c r="D36" s="156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53"/>
      <c r="B37" s="157"/>
      <c r="C37" s="157"/>
      <c r="D37" s="157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54" t="s">
        <v>2</v>
      </c>
      <c r="E39" s="39"/>
      <c r="F39" s="39"/>
      <c r="G39" s="39"/>
      <c r="H39" s="39"/>
      <c r="I39" s="39"/>
    </row>
    <row r="40" spans="2:9" ht="12" customHeight="1">
      <c r="B40" s="66"/>
      <c r="C40" s="37"/>
      <c r="D40" s="154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6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55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6"/>
      <c r="C49" s="37"/>
      <c r="D49" s="155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6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1">
      <selection activeCell="S4" sqref="S4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15" t="s">
        <v>25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27.75" customHeight="1" thickBot="1">
      <c r="A2" s="116" t="s">
        <v>26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3:18" ht="33" customHeight="1" thickBot="1">
      <c r="C3" s="178" t="str">
        <f>HYPERLINK('[1]реквизиты'!$A$2)</f>
        <v>Турнир по борьбе САМБО памяти  К.А.Панагова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0"/>
    </row>
    <row r="4" spans="1:19" ht="15.75" customHeight="1" thickBot="1">
      <c r="A4" s="9"/>
      <c r="B4" s="9"/>
      <c r="C4" s="166" t="str">
        <f>HYPERLINK('[1]реквизиты'!$A$3)</f>
        <v>22-25 мая 2009 г.     г. Терек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9"/>
    </row>
    <row r="5" spans="9:13" ht="20.25" customHeight="1" thickBot="1">
      <c r="I5" s="76"/>
      <c r="J5" s="181" t="str">
        <f>HYPERLINK('пр.взв.'!D4)</f>
        <v>в.к. 100     кг.</v>
      </c>
      <c r="K5" s="182"/>
      <c r="L5" s="183"/>
      <c r="M5" s="76"/>
    </row>
    <row r="6" spans="1:21" ht="18" customHeight="1" thickBot="1">
      <c r="A6" s="164" t="s">
        <v>0</v>
      </c>
      <c r="B6" s="164"/>
      <c r="C6" s="5"/>
      <c r="R6" s="45"/>
      <c r="S6" s="45"/>
      <c r="U6" s="45" t="s">
        <v>1</v>
      </c>
    </row>
    <row r="7" spans="1:29" ht="12.75" customHeight="1" thickBot="1">
      <c r="A7" s="163">
        <v>1</v>
      </c>
      <c r="B7" s="159" t="str">
        <f>VLOOKUP(A7,'пр.взв.'!B7:C38,2,FALSE)</f>
        <v>Кантеев Георгий Григорьевич</v>
      </c>
      <c r="C7" s="159" t="str">
        <f>VLOOKUP(A7,'пр.взв.'!B7:F38,3,FALSE)</f>
        <v>28.10.84 кмс</v>
      </c>
      <c r="D7" s="159" t="str">
        <f>VLOOKUP(A7,'пр.взв.'!B7:E38,4,FALSE)</f>
        <v>РСО-Алания Вадикавказ</v>
      </c>
      <c r="E7" s="12"/>
      <c r="F7" s="13"/>
      <c r="G7" s="13"/>
      <c r="H7" s="13"/>
      <c r="I7" s="13"/>
      <c r="J7" s="13"/>
      <c r="K7" s="13"/>
      <c r="L7" s="13"/>
      <c r="M7" s="14"/>
      <c r="N7" s="14"/>
      <c r="O7" s="14"/>
      <c r="P7" s="14"/>
      <c r="R7" s="159" t="str">
        <f>VLOOKUP(U7,'пр.взв.'!B7:E38,2,FALSE)</f>
        <v>Нехай Заур Нурдинович </v>
      </c>
      <c r="S7" s="159" t="str">
        <f>VLOOKUP(U7,'пр.взв.'!B7:E38,3,FALSE)</f>
        <v>3.07.90 кмс</v>
      </c>
      <c r="T7" s="159" t="str">
        <f>VLOOKUP(U7,'пр.взв.'!B7:E38,4,FALSE)</f>
        <v>Адыгея</v>
      </c>
      <c r="U7" s="167">
        <v>2</v>
      </c>
      <c r="Y7" s="4"/>
      <c r="Z7" s="4"/>
      <c r="AA7" s="4"/>
      <c r="AB7" s="4"/>
      <c r="AC7" s="4"/>
    </row>
    <row r="8" spans="1:29" ht="12.75" customHeight="1">
      <c r="A8" s="152"/>
      <c r="B8" s="160"/>
      <c r="C8" s="160"/>
      <c r="D8" s="160"/>
      <c r="E8" s="19" t="s">
        <v>65</v>
      </c>
      <c r="F8" s="15"/>
      <c r="G8" s="15"/>
      <c r="H8" s="68">
        <v>6</v>
      </c>
      <c r="I8" s="172" t="str">
        <f>VLOOKUP(H8,'пр.взв.'!B7:E38,2,FALSE)</f>
        <v>Шогенов Рустам Витальевич</v>
      </c>
      <c r="J8" s="173"/>
      <c r="K8" s="173"/>
      <c r="L8" s="173"/>
      <c r="M8" s="174"/>
      <c r="N8" s="14"/>
      <c r="O8" s="14"/>
      <c r="P8" s="14"/>
      <c r="Q8" s="19" t="s">
        <v>67</v>
      </c>
      <c r="R8" s="160"/>
      <c r="S8" s="160"/>
      <c r="T8" s="160"/>
      <c r="U8" s="168"/>
      <c r="Y8" s="4"/>
      <c r="Z8" s="4"/>
      <c r="AA8" s="4"/>
      <c r="AB8" s="4"/>
      <c r="AC8" s="4"/>
    </row>
    <row r="9" spans="1:29" ht="12.75" customHeight="1" thickBot="1">
      <c r="A9" s="152">
        <v>9</v>
      </c>
      <c r="B9" s="161" t="str">
        <f>VLOOKUP(A9,'пр.взв.'!B9:C40,2,FALSE)</f>
        <v>Орсаев Альберт Музакрович</v>
      </c>
      <c r="C9" s="161" t="str">
        <f>VLOOKUP(A9,'пр.взв.'!B7:F38,3,FALSE)</f>
        <v>1988 кмс</v>
      </c>
      <c r="D9" s="161" t="str">
        <f>VLOOKUP(A9,'пр.взв.'!B7:F38,4,FALSE)</f>
        <v>Нальчик</v>
      </c>
      <c r="E9" s="16" t="s">
        <v>81</v>
      </c>
      <c r="F9" s="20"/>
      <c r="G9" s="15"/>
      <c r="H9" s="13"/>
      <c r="I9" s="175"/>
      <c r="J9" s="176"/>
      <c r="K9" s="176"/>
      <c r="L9" s="176"/>
      <c r="M9" s="177"/>
      <c r="N9" s="14"/>
      <c r="O9" s="14"/>
      <c r="P9" s="30"/>
      <c r="Q9" s="16" t="s">
        <v>82</v>
      </c>
      <c r="R9" s="161" t="str">
        <f>VLOOKUP(U9,'пр.взв.'!B9:E40,2,FALSE)</f>
        <v>Аюбов Ибрагим Лом-Алиевич</v>
      </c>
      <c r="S9" s="161" t="str">
        <f>VLOOKUP(U9,'пр.взв.'!B9:E40,3,FALSE)</f>
        <v>1986 кмс</v>
      </c>
      <c r="T9" s="161" t="str">
        <f>VLOOKUP(U9,'пр.взв.'!B9:E40,4,FALSE)</f>
        <v>Чеченская республика</v>
      </c>
      <c r="U9" s="168">
        <v>10</v>
      </c>
      <c r="Y9" s="4"/>
      <c r="Z9" s="4"/>
      <c r="AA9" s="4"/>
      <c r="AB9" s="4"/>
      <c r="AC9" s="4"/>
    </row>
    <row r="10" spans="1:29" ht="12.75" customHeight="1" thickBot="1">
      <c r="A10" s="153"/>
      <c r="B10" s="162"/>
      <c r="C10" s="162"/>
      <c r="D10" s="162"/>
      <c r="E10" s="17"/>
      <c r="F10" s="21"/>
      <c r="G10" s="19" t="s">
        <v>66</v>
      </c>
      <c r="H10" s="13"/>
      <c r="M10" s="14"/>
      <c r="N10" s="14"/>
      <c r="O10" s="19" t="s">
        <v>69</v>
      </c>
      <c r="P10" s="31"/>
      <c r="R10" s="162"/>
      <c r="S10" s="162"/>
      <c r="T10" s="162"/>
      <c r="U10" s="169"/>
      <c r="Y10" s="4"/>
      <c r="Z10" s="4"/>
      <c r="AA10" s="4"/>
      <c r="AB10" s="4"/>
      <c r="AC10" s="4"/>
    </row>
    <row r="11" spans="1:29" ht="12.75" customHeight="1" thickBot="1">
      <c r="A11" s="163">
        <v>5</v>
      </c>
      <c r="B11" s="159" t="str">
        <f>VLOOKUP(A11,'пр.взв.'!B11:C42,2,FALSE)</f>
        <v>Исраилов Муса</v>
      </c>
      <c r="C11" s="159" t="str">
        <f>VLOOKUP(A11,'пр.взв.'!B7:E38,3,FALSE)</f>
        <v>1987 кмс</v>
      </c>
      <c r="D11" s="159" t="str">
        <f>VLOOKUP(A11,'пр.взв.'!B7:E38,4,FALSE)</f>
        <v>.Республика Ингушетия</v>
      </c>
      <c r="E11" s="12"/>
      <c r="F11" s="21"/>
      <c r="G11" s="16" t="s">
        <v>81</v>
      </c>
      <c r="H11" s="26"/>
      <c r="I11" s="13"/>
      <c r="M11" s="14"/>
      <c r="N11" s="30"/>
      <c r="O11" s="16" t="s">
        <v>83</v>
      </c>
      <c r="P11" s="31"/>
      <c r="R11" s="159" t="str">
        <f>VLOOKUP(U11,'пр.взв.'!B11:E42,2,FALSE)</f>
        <v>Шогенов Рустам Витальевич</v>
      </c>
      <c r="S11" s="159" t="str">
        <f>VLOOKUP(U11,'пр.взв.'!B11:E42,3,FALSE)</f>
        <v>1984 кмс</v>
      </c>
      <c r="T11" s="159" t="str">
        <f>VLOOKUP(U11,'пр.взв.'!B11:E42,4,FALSE)</f>
        <v>Нальчик</v>
      </c>
      <c r="U11" s="170">
        <v>6</v>
      </c>
      <c r="Y11" s="4"/>
      <c r="Z11" s="4"/>
      <c r="AA11" s="4"/>
      <c r="AB11" s="4"/>
      <c r="AC11" s="4"/>
    </row>
    <row r="12" spans="1:29" ht="12.75" customHeight="1">
      <c r="A12" s="152"/>
      <c r="B12" s="160"/>
      <c r="C12" s="160"/>
      <c r="D12" s="160"/>
      <c r="E12" s="19" t="s">
        <v>66</v>
      </c>
      <c r="F12" s="24"/>
      <c r="G12" s="15"/>
      <c r="H12" s="25"/>
      <c r="I12" s="13"/>
      <c r="J12" s="208" t="s">
        <v>22</v>
      </c>
      <c r="K12" s="208"/>
      <c r="L12" s="208"/>
      <c r="M12" s="14"/>
      <c r="N12" s="31"/>
      <c r="O12" s="14"/>
      <c r="P12" s="32"/>
      <c r="Q12" s="19" t="s">
        <v>69</v>
      </c>
      <c r="R12" s="160"/>
      <c r="S12" s="160"/>
      <c r="T12" s="160"/>
      <c r="U12" s="168"/>
      <c r="Y12" s="4"/>
      <c r="Z12" s="4"/>
      <c r="AA12" s="4"/>
      <c r="AB12" s="4"/>
      <c r="AC12" s="4"/>
    </row>
    <row r="13" spans="1:29" ht="12.75" customHeight="1" thickBot="1">
      <c r="A13" s="152">
        <v>13</v>
      </c>
      <c r="B13" s="156" t="e">
        <f>VLOOKUP(A13,'пр.взв.'!B7:C38,2,FALSE)</f>
        <v>#N/A</v>
      </c>
      <c r="C13" s="156" t="e">
        <f>VLOOKUP(A13,'пр.взв.'!B7:E38,3,FALSE)</f>
        <v>#N/A</v>
      </c>
      <c r="D13" s="156" t="e">
        <f>VLOOKUP(A13,'пр.взв.'!B7:E38,4,FALSE)</f>
        <v>#N/A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56" t="e">
        <f>VLOOKUP(U13,'пр.взв.'!B13:E44,2,FALSE)</f>
        <v>#N/A</v>
      </c>
      <c r="S13" s="156" t="e">
        <f>VLOOKUP(U13,'пр.взв.'!B13:E44,3,FALSE)</f>
        <v>#N/A</v>
      </c>
      <c r="T13" s="156" t="e">
        <f>VLOOKUP(U13,'пр.взв.'!B13:E44,4,FALSE)</f>
        <v>#N/A</v>
      </c>
      <c r="U13" s="168">
        <v>14</v>
      </c>
      <c r="Y13" s="4"/>
      <c r="Z13" s="4"/>
      <c r="AA13" s="4"/>
      <c r="AB13" s="4"/>
      <c r="AC13" s="4"/>
    </row>
    <row r="14" spans="1:29" ht="12.75" customHeight="1" thickBot="1">
      <c r="A14" s="153"/>
      <c r="B14" s="157"/>
      <c r="C14" s="157"/>
      <c r="D14" s="157"/>
      <c r="E14" s="17"/>
      <c r="F14" s="158"/>
      <c r="G14" s="158"/>
      <c r="H14" s="25"/>
      <c r="I14" s="19" t="s">
        <v>70</v>
      </c>
      <c r="J14" s="13"/>
      <c r="K14" s="13"/>
      <c r="L14" s="13"/>
      <c r="M14" s="19" t="s">
        <v>69</v>
      </c>
      <c r="N14" s="28"/>
      <c r="O14" s="14"/>
      <c r="P14" s="14"/>
      <c r="R14" s="157"/>
      <c r="S14" s="157"/>
      <c r="T14" s="157"/>
      <c r="U14" s="171"/>
      <c r="Y14" s="4"/>
      <c r="Z14" s="4"/>
      <c r="AA14" s="4"/>
      <c r="AB14" s="4"/>
      <c r="AC14" s="4"/>
    </row>
    <row r="15" spans="1:29" ht="12.75" customHeight="1" thickBot="1">
      <c r="A15" s="163">
        <v>3</v>
      </c>
      <c r="B15" s="159" t="str">
        <f>VLOOKUP(A15,'пр.взв.'!B7:C38,2,FALSE)</f>
        <v>Хамицев Ахсар</v>
      </c>
      <c r="C15" s="159" t="str">
        <f>VLOOKUP(A15,'пр.взв.'!B7:E38,3,FALSE)</f>
        <v>1989 кмс</v>
      </c>
      <c r="D15" s="159" t="str">
        <f>VLOOKUP(A15,'пр.взв.'!B7:E38,4,FALSE)</f>
        <v>РСО-Алания Беслан</v>
      </c>
      <c r="E15" s="12"/>
      <c r="F15" s="15"/>
      <c r="G15" s="15"/>
      <c r="H15" s="25"/>
      <c r="I15" s="16" t="s">
        <v>81</v>
      </c>
      <c r="J15" s="13"/>
      <c r="K15" s="13"/>
      <c r="L15" s="13"/>
      <c r="M15" s="16" t="s">
        <v>81</v>
      </c>
      <c r="N15" s="31"/>
      <c r="O15" s="14"/>
      <c r="P15" s="14"/>
      <c r="R15" s="159" t="str">
        <f>VLOOKUP(U15,'пр.взв.'!B7:C38,2,FALSE)</f>
        <v>Абиев Адам Аминович</v>
      </c>
      <c r="S15" s="159">
        <f>VLOOKUP(U15,'пр.взв.'!B7:E38,3,FALSE)</f>
        <v>31737</v>
      </c>
      <c r="T15" s="159" t="str">
        <f>VLOOKUP(U15,'пр.взв.'!B7:E38,4,FALSE)</f>
        <v>Адыгея</v>
      </c>
      <c r="U15" s="167">
        <v>4</v>
      </c>
      <c r="Y15" s="4"/>
      <c r="Z15" s="4"/>
      <c r="AA15" s="4"/>
      <c r="AB15" s="4"/>
      <c r="AC15" s="4"/>
    </row>
    <row r="16" spans="1:29" ht="12.75" customHeight="1">
      <c r="A16" s="152"/>
      <c r="B16" s="160"/>
      <c r="C16" s="160"/>
      <c r="D16" s="160"/>
      <c r="E16" s="19" t="s">
        <v>70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68</v>
      </c>
      <c r="R16" s="160"/>
      <c r="S16" s="160"/>
      <c r="T16" s="160"/>
      <c r="U16" s="168"/>
      <c r="Y16" s="4"/>
      <c r="Z16" s="4"/>
      <c r="AA16" s="4"/>
      <c r="AB16" s="4"/>
      <c r="AC16" s="4"/>
    </row>
    <row r="17" spans="1:29" ht="12.75" customHeight="1" thickBot="1">
      <c r="A17" s="152">
        <v>11</v>
      </c>
      <c r="B17" s="161" t="str">
        <f>VLOOKUP(A17,'пр.взв.'!B17:C47,2,FALSE)</f>
        <v>Шишкин Андрей Владимирович</v>
      </c>
      <c r="C17" s="161" t="str">
        <f>VLOOKUP(A17,'пр.взв.'!B7:E38,3,FALSE)</f>
        <v>29.04.76 кмс</v>
      </c>
      <c r="D17" s="161" t="str">
        <f>VLOOKUP(A17,'пр.взв.'!B7:F38,4,FALSE)</f>
        <v>Волгоград</v>
      </c>
      <c r="E17" s="16" t="s">
        <v>82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 t="s">
        <v>82</v>
      </c>
      <c r="R17" s="161" t="str">
        <f>VLOOKUP(U17,'пр.взв.'!B17:E47,2,FALSE)</f>
        <v>Гильманов Михаил </v>
      </c>
      <c r="S17" s="161" t="str">
        <f>VLOOKUP(U17,'пр.взв.'!B17:E47,3,FALSE)</f>
        <v>1983 мс</v>
      </c>
      <c r="T17" s="161" t="str">
        <f>VLOOKUP(U17,'пр.взв.'!B17:E47,4,FALSE)</f>
        <v>Новоросийск</v>
      </c>
      <c r="U17" s="168">
        <v>12</v>
      </c>
      <c r="Y17" s="4"/>
      <c r="Z17" s="4"/>
      <c r="AA17" s="4"/>
      <c r="AB17" s="4"/>
      <c r="AC17" s="4"/>
    </row>
    <row r="18" spans="1:21" ht="12.75" customHeight="1" thickBot="1">
      <c r="A18" s="153"/>
      <c r="B18" s="162"/>
      <c r="C18" s="162"/>
      <c r="D18" s="162"/>
      <c r="E18" s="17"/>
      <c r="F18" s="21"/>
      <c r="G18" s="19" t="s">
        <v>70</v>
      </c>
      <c r="H18" s="27"/>
      <c r="I18" s="13"/>
      <c r="J18" s="13"/>
      <c r="K18" s="13"/>
      <c r="L18" s="13"/>
      <c r="M18" s="14"/>
      <c r="N18" s="32"/>
      <c r="O18" s="19" t="s">
        <v>68</v>
      </c>
      <c r="P18" s="31"/>
      <c r="R18" s="162"/>
      <c r="S18" s="162"/>
      <c r="T18" s="162"/>
      <c r="U18" s="169"/>
    </row>
    <row r="19" spans="1:21" ht="12.75" customHeight="1" thickBot="1">
      <c r="A19" s="163">
        <v>7</v>
      </c>
      <c r="B19" s="159" t="str">
        <f>VLOOKUP(A19,'пр.взв.'!B19:C49,2,FALSE)</f>
        <v>Гучев Роберт Азретович</v>
      </c>
      <c r="C19" s="159" t="str">
        <f>VLOOKUP(A19,'пр.взв.'!B7:E38,3,FALSE)</f>
        <v>1.09.90 кмс</v>
      </c>
      <c r="D19" s="159" t="str">
        <f>VLOOKUP(A19,'пр.взв.'!B7:E38,4,FALSE)</f>
        <v>Адыгея</v>
      </c>
      <c r="E19" s="12"/>
      <c r="F19" s="22"/>
      <c r="G19" s="16" t="s">
        <v>82</v>
      </c>
      <c r="H19" s="10"/>
      <c r="I19" s="10"/>
      <c r="J19" s="10"/>
      <c r="K19" s="112"/>
      <c r="L19" s="10"/>
      <c r="M19" s="14"/>
      <c r="N19" s="14"/>
      <c r="O19" s="16" t="s">
        <v>83</v>
      </c>
      <c r="P19" s="32"/>
      <c r="R19" s="159" t="str">
        <f>VLOOKUP(U19,'пр.взв.'!B19:E49,2,FALSE)</f>
        <v>Багаев Марат Александрович</v>
      </c>
      <c r="S19" s="159" t="str">
        <f>VLOOKUP(U19,'пр.взв.'!B19:E49,3,FALSE)</f>
        <v>1986 кмс</v>
      </c>
      <c r="T19" s="159" t="str">
        <f>VLOOKUP(U19,'пр.взв.'!B19:E49,4,FALSE)</f>
        <v>.РСО-Алания Вадикавказ</v>
      </c>
      <c r="U19" s="170">
        <v>8</v>
      </c>
    </row>
    <row r="20" spans="1:21" ht="12.75" customHeight="1">
      <c r="A20" s="152"/>
      <c r="B20" s="160"/>
      <c r="C20" s="160"/>
      <c r="D20" s="160"/>
      <c r="E20" s="19" t="s">
        <v>71</v>
      </c>
      <c r="F20" s="23"/>
      <c r="G20" s="17"/>
      <c r="H20" s="18"/>
      <c r="I20" s="18"/>
      <c r="J20" s="18"/>
      <c r="K20" s="18"/>
      <c r="L20" s="18"/>
      <c r="M20" s="14"/>
      <c r="N20" s="14"/>
      <c r="O20" s="14"/>
      <c r="P20" s="14"/>
      <c r="Q20" s="19" t="s">
        <v>84</v>
      </c>
      <c r="R20" s="160"/>
      <c r="S20" s="160"/>
      <c r="T20" s="160"/>
      <c r="U20" s="168"/>
    </row>
    <row r="21" spans="1:21" ht="12.75" customHeight="1" thickBot="1">
      <c r="A21" s="152">
        <v>15</v>
      </c>
      <c r="B21" s="156" t="e">
        <f>VLOOKUP(A21,'пр.взв.'!B21:C51,2,FALSE)</f>
        <v>#N/A</v>
      </c>
      <c r="C21" s="156" t="e">
        <f>VLOOKUP(A21,'пр.взв.'!B7:E38,3,FALSE)</f>
        <v>#N/A</v>
      </c>
      <c r="D21" s="156" t="e">
        <f>VLOOKUP(A21,'пр.взв.'!B7:E38,4,FALSE)</f>
        <v>#N/A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156" t="e">
        <f>VLOOKUP(U21,'пр.взв.'!B21:E51,2,FALSE)</f>
        <v>#N/A</v>
      </c>
      <c r="S21" s="156" t="e">
        <f>VLOOKUP(U21,'пр.взв.'!B21:E51,3,FALSE)</f>
        <v>#N/A</v>
      </c>
      <c r="T21" s="156" t="e">
        <f>VLOOKUP(U21,'пр.взв.'!B7:E38,4,FALSE)</f>
        <v>#N/A</v>
      </c>
      <c r="U21" s="168">
        <v>16</v>
      </c>
    </row>
    <row r="22" spans="1:21" ht="12.75" customHeight="1" thickBot="1">
      <c r="A22" s="153"/>
      <c r="B22" s="157"/>
      <c r="C22" s="157"/>
      <c r="D22" s="157"/>
      <c r="E22" s="17"/>
      <c r="F22" s="12"/>
      <c r="G22" s="12"/>
      <c r="H22" s="209" t="s">
        <v>29</v>
      </c>
      <c r="I22" s="209"/>
      <c r="J22" s="209"/>
      <c r="K22" s="209"/>
      <c r="L22" s="209"/>
      <c r="M22" s="209"/>
      <c r="N22" s="209"/>
      <c r="O22" s="13"/>
      <c r="P22" s="13"/>
      <c r="R22" s="157"/>
      <c r="S22" s="157"/>
      <c r="T22" s="157"/>
      <c r="U22" s="169"/>
    </row>
    <row r="23" spans="1:20" ht="12.75" customHeight="1" thickBot="1">
      <c r="A23" s="1"/>
      <c r="B23" s="1"/>
      <c r="C23" s="7"/>
      <c r="D23" s="4"/>
      <c r="E23" s="4"/>
      <c r="F23" s="4"/>
      <c r="G23" s="4"/>
      <c r="M23" s="11"/>
      <c r="N23" s="11"/>
      <c r="O23" s="11"/>
      <c r="P23" s="11"/>
      <c r="R23" s="34"/>
      <c r="S23" s="34"/>
      <c r="T23" s="34"/>
    </row>
    <row r="24" spans="4:22" ht="12" customHeight="1" hidden="1" thickBot="1">
      <c r="D24" s="64" t="s">
        <v>2</v>
      </c>
      <c r="K24" s="4"/>
      <c r="L24" s="4"/>
      <c r="M24" s="4"/>
      <c r="N24" s="4"/>
      <c r="O24" s="64" t="s">
        <v>3</v>
      </c>
      <c r="P24" s="4"/>
      <c r="Q24" s="4"/>
      <c r="R24" s="4"/>
      <c r="S24" s="4"/>
      <c r="T24" s="4"/>
      <c r="U24" s="65"/>
      <c r="V24" s="4"/>
    </row>
    <row r="25" spans="1:22" ht="12.75" customHeight="1">
      <c r="A25" s="95">
        <v>0</v>
      </c>
      <c r="B25" s="191" t="e">
        <f>VLOOKUP(A25,'пр.взв.'!B7:E38,2,FALSE)</f>
        <v>#N/A</v>
      </c>
      <c r="I25" s="98">
        <v>0</v>
      </c>
      <c r="J25" s="185" t="e">
        <f>VLOOKUP(I25,'пр.взв.'!B5:D38,2,FALSE)</f>
        <v>#N/A</v>
      </c>
      <c r="K25" s="195"/>
      <c r="L25" s="196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5"/>
      <c r="B26" s="193"/>
      <c r="C26" s="38"/>
      <c r="D26" s="37"/>
      <c r="E26" s="39"/>
      <c r="F26" s="39"/>
      <c r="G26" s="39"/>
      <c r="H26" s="39"/>
      <c r="I26" s="99"/>
      <c r="J26" s="197"/>
      <c r="K26" s="198"/>
      <c r="L26" s="199"/>
      <c r="M26" s="37"/>
      <c r="N26" s="37"/>
      <c r="O26" s="37"/>
      <c r="P26" s="37"/>
      <c r="Q26" s="37"/>
      <c r="R26" s="66"/>
      <c r="S26" s="37"/>
      <c r="T26" s="37"/>
      <c r="U26" s="65"/>
      <c r="V26" s="4"/>
    </row>
    <row r="27" spans="1:22" ht="12.75" customHeight="1">
      <c r="A27" s="96">
        <v>0</v>
      </c>
      <c r="B27" s="194" t="e">
        <f>VLOOKUP(A27,'пр.взв.'!B7:D38,2,FALSE)</f>
        <v>#N/A</v>
      </c>
      <c r="C27" s="42"/>
      <c r="D27" s="37"/>
      <c r="E27" s="70"/>
      <c r="F27" s="70"/>
      <c r="G27" s="70"/>
      <c r="H27" s="70"/>
      <c r="I27" s="100">
        <v>0</v>
      </c>
      <c r="J27" s="210" t="e">
        <f>VLOOKUP(I27,'пр.взв.'!B7:D38,2,FALSE)</f>
        <v>#N/A</v>
      </c>
      <c r="K27" s="211"/>
      <c r="L27" s="212"/>
      <c r="M27" s="42"/>
      <c r="N27" s="69"/>
      <c r="O27" s="69"/>
      <c r="P27" s="69"/>
      <c r="Q27" s="69"/>
      <c r="R27" s="37"/>
      <c r="S27" s="37"/>
      <c r="T27" s="37"/>
      <c r="U27" s="4"/>
      <c r="V27" s="4"/>
    </row>
    <row r="28" spans="1:22" ht="12.75" customHeight="1" thickBot="1">
      <c r="A28" s="96"/>
      <c r="B28" s="192"/>
      <c r="C28" s="44"/>
      <c r="D28" s="37"/>
      <c r="E28" s="69"/>
      <c r="F28" s="69"/>
      <c r="G28" s="70"/>
      <c r="H28" s="70"/>
      <c r="I28" s="100"/>
      <c r="J28" s="213"/>
      <c r="K28" s="214"/>
      <c r="L28" s="215"/>
      <c r="M28" s="44"/>
      <c r="N28" s="69"/>
      <c r="O28" s="69"/>
      <c r="P28" s="69"/>
      <c r="Q28" s="69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37"/>
      <c r="E29" s="69"/>
      <c r="F29" s="69"/>
      <c r="G29" s="70"/>
      <c r="H29" s="70"/>
      <c r="I29" s="100"/>
      <c r="J29" s="93"/>
      <c r="K29" s="13"/>
      <c r="L29" s="8"/>
      <c r="M29" s="44"/>
      <c r="N29" s="89"/>
      <c r="O29" s="89"/>
      <c r="P29" s="69"/>
      <c r="Q29" s="69"/>
      <c r="R29" s="37"/>
      <c r="S29" s="37"/>
      <c r="T29" s="37"/>
      <c r="U29" s="4"/>
      <c r="V29" s="4"/>
    </row>
    <row r="30" spans="1:22" ht="12.75" customHeight="1" thickBot="1">
      <c r="A30" s="4"/>
      <c r="B30" s="94"/>
      <c r="C30" s="44"/>
      <c r="D30" s="26"/>
      <c r="E30" s="69"/>
      <c r="F30" s="69"/>
      <c r="G30" s="70"/>
      <c r="H30" s="70"/>
      <c r="I30" s="100"/>
      <c r="J30" s="93"/>
      <c r="K30" s="94"/>
      <c r="L30" s="8"/>
      <c r="M30" s="44"/>
      <c r="N30" s="69"/>
      <c r="O30" s="69"/>
      <c r="P30" s="42"/>
      <c r="Q30" s="69"/>
      <c r="R30" s="37"/>
      <c r="S30" s="37"/>
      <c r="T30" s="37"/>
      <c r="U30" s="4"/>
      <c r="V30" s="4"/>
    </row>
    <row r="31" spans="1:22" ht="13.5" thickBot="1">
      <c r="A31" s="97">
        <v>0</v>
      </c>
      <c r="B31" s="191" t="e">
        <f>VLOOKUP(A31,'пр.взв.'!B7:D38,2,FALSE)</f>
        <v>#N/A</v>
      </c>
      <c r="C31" s="91"/>
      <c r="D31" s="25"/>
      <c r="E31" s="68"/>
      <c r="F31" s="69"/>
      <c r="G31" s="69"/>
      <c r="H31" s="69"/>
      <c r="I31" s="68">
        <v>0</v>
      </c>
      <c r="J31" s="185" t="e">
        <f>VLOOKUP(I31,'пр.взв.'!B7:D38,2,FALSE)</f>
        <v>#N/A</v>
      </c>
      <c r="K31" s="195"/>
      <c r="L31" s="196"/>
      <c r="M31" s="91"/>
      <c r="N31" s="69"/>
      <c r="O31" s="69"/>
      <c r="P31" s="44"/>
      <c r="Q31" s="69"/>
      <c r="R31" s="37"/>
      <c r="S31" s="37"/>
      <c r="T31" s="37"/>
      <c r="U31" s="4"/>
      <c r="V31" s="4"/>
    </row>
    <row r="32" spans="1:22" ht="13.5" customHeight="1">
      <c r="A32" s="97"/>
      <c r="B32" s="193"/>
      <c r="C32" s="90"/>
      <c r="D32" s="25"/>
      <c r="E32" s="88">
        <v>5</v>
      </c>
      <c r="F32" s="200" t="str">
        <f>VLOOKUP(E32,'пр.взв.'!B7:D38,2,FALSE)</f>
        <v>Исраилов Муса</v>
      </c>
      <c r="G32" s="201"/>
      <c r="H32" s="202"/>
      <c r="I32" s="101"/>
      <c r="J32" s="197"/>
      <c r="K32" s="198"/>
      <c r="L32" s="199"/>
      <c r="M32" s="90"/>
      <c r="N32" s="92"/>
      <c r="O32" s="92"/>
      <c r="P32" s="44"/>
      <c r="Q32" s="88">
        <v>4</v>
      </c>
      <c r="R32" s="206" t="str">
        <f>VLOOKUP(Q32,'пр.взв.'!B7:D38,2,FALSE)</f>
        <v>Абиев Адам Аминович</v>
      </c>
      <c r="S32" s="92"/>
      <c r="T32" s="92"/>
      <c r="U32" s="92"/>
      <c r="V32" s="4"/>
    </row>
    <row r="33" spans="1:22" ht="13.5" customHeight="1" thickBot="1">
      <c r="A33" s="97">
        <v>0</v>
      </c>
      <c r="B33" s="194" t="e">
        <f>VLOOKUP(A33,'пр.взв.'!B7:E38,2,FALSE)</f>
        <v>#N/A</v>
      </c>
      <c r="C33" s="37"/>
      <c r="D33" s="25"/>
      <c r="E33" s="71"/>
      <c r="F33" s="203"/>
      <c r="G33" s="204"/>
      <c r="H33" s="205"/>
      <c r="I33" s="102">
        <v>0</v>
      </c>
      <c r="J33" s="210" t="e">
        <f>VLOOKUP(I33,'пр.взв.'!B7:D38,2,FALSE)</f>
        <v>#N/A</v>
      </c>
      <c r="K33" s="211"/>
      <c r="L33" s="212"/>
      <c r="M33" s="92"/>
      <c r="N33" s="92"/>
      <c r="O33" s="92"/>
      <c r="P33" s="44"/>
      <c r="Q33" s="69"/>
      <c r="R33" s="207"/>
      <c r="S33" s="92"/>
      <c r="T33" s="92"/>
      <c r="U33" s="92"/>
      <c r="V33" s="4"/>
    </row>
    <row r="34" spans="1:22" ht="13.5" customHeight="1" thickBot="1">
      <c r="A34" s="97"/>
      <c r="B34" s="192"/>
      <c r="C34" s="37"/>
      <c r="D34" s="25"/>
      <c r="E34" s="69"/>
      <c r="F34" s="69"/>
      <c r="G34" s="69"/>
      <c r="H34" s="69"/>
      <c r="I34" s="103"/>
      <c r="J34" s="213"/>
      <c r="K34" s="214"/>
      <c r="L34" s="215"/>
      <c r="M34" s="69"/>
      <c r="N34" s="69"/>
      <c r="O34" s="69"/>
      <c r="P34" s="44"/>
      <c r="Q34" s="69"/>
      <c r="R34" s="37"/>
      <c r="S34" s="37"/>
      <c r="T34" s="37"/>
      <c r="U34" s="4"/>
      <c r="V34" s="4"/>
    </row>
    <row r="35" spans="1:22" ht="12.75">
      <c r="A35" s="4"/>
      <c r="B35" s="37"/>
      <c r="C35" s="68">
        <v>0</v>
      </c>
      <c r="D35" s="191" t="e">
        <f>VLOOKUP(C35,'пр.взв.'!B7:D38,2,FALSE)</f>
        <v>#N/A</v>
      </c>
      <c r="E35" s="69"/>
      <c r="F35" s="69"/>
      <c r="G35" s="69"/>
      <c r="H35" s="69"/>
      <c r="I35" s="68"/>
      <c r="J35" s="70"/>
      <c r="K35" s="69"/>
      <c r="L35" s="69"/>
      <c r="M35" s="68">
        <v>0</v>
      </c>
      <c r="N35" s="185" t="e">
        <f>VLOOKUP(M35,'пр.взв.'!B7:D38,2,FALSE)</f>
        <v>#N/A</v>
      </c>
      <c r="O35" s="186"/>
      <c r="P35" s="187"/>
      <c r="Q35" s="69"/>
      <c r="R35" s="37"/>
      <c r="S35" s="37"/>
      <c r="T35" s="37"/>
      <c r="U35" s="4"/>
      <c r="V35" s="4"/>
    </row>
    <row r="36" spans="2:22" ht="13.5" thickBot="1">
      <c r="B36" s="37"/>
      <c r="C36" s="37"/>
      <c r="D36" s="192"/>
      <c r="E36" s="69"/>
      <c r="F36" s="69"/>
      <c r="G36" s="69"/>
      <c r="H36" s="69"/>
      <c r="I36" s="69"/>
      <c r="J36" s="70"/>
      <c r="K36" s="69"/>
      <c r="L36" s="69"/>
      <c r="M36" s="69"/>
      <c r="N36" s="188"/>
      <c r="O36" s="189"/>
      <c r="P36" s="190"/>
      <c r="Q36" s="69"/>
      <c r="R36" s="37"/>
      <c r="S36" s="37"/>
      <c r="T36" s="37"/>
      <c r="U36" s="4"/>
      <c r="V36" s="4"/>
    </row>
    <row r="37" spans="1:22" ht="12.75">
      <c r="A37" s="33"/>
      <c r="B37" s="67"/>
      <c r="C37" s="67"/>
      <c r="D37" s="104"/>
      <c r="E37" s="72"/>
      <c r="F37" s="72"/>
      <c r="G37" s="72"/>
      <c r="H37" s="73"/>
      <c r="I37" s="73"/>
      <c r="J37" s="73"/>
      <c r="K37" s="72"/>
      <c r="L37" s="72"/>
      <c r="M37" s="72"/>
      <c r="N37" s="72"/>
      <c r="O37" s="72"/>
      <c r="P37" s="72"/>
      <c r="Q37" s="72"/>
      <c r="R37" s="67"/>
      <c r="S37" s="67"/>
      <c r="T37" s="67"/>
      <c r="U37" s="67"/>
      <c r="V37" s="67"/>
    </row>
    <row r="38" spans="1:22" ht="15.75">
      <c r="A38" s="184" t="str">
        <f>HYPERLINK('[1]реквизиты'!$A$6)</f>
        <v>Гл. судья, судья МК</v>
      </c>
      <c r="B38" s="184"/>
      <c r="C38" s="184"/>
      <c r="E38" s="79"/>
      <c r="F38" s="80"/>
      <c r="J38" s="82" t="str">
        <f>HYPERLINK('[1]реквизиты'!$G$6)</f>
        <v>Х.Ю.Хапай</v>
      </c>
      <c r="K38" s="5"/>
      <c r="N38" s="74"/>
      <c r="O38" s="83" t="str">
        <f>HYPERLINK('[1]реквизиты'!$G$7)</f>
        <v>/Майкоп/</v>
      </c>
      <c r="P38" s="74"/>
      <c r="Q38" s="74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5"/>
      <c r="F39" s="85"/>
      <c r="G39" s="85"/>
      <c r="H39" s="85"/>
      <c r="I39" s="85"/>
      <c r="J39" s="75"/>
      <c r="K39" s="75"/>
      <c r="L39" s="75"/>
      <c r="M39" s="75"/>
      <c r="N39" s="75"/>
      <c r="O39" s="75"/>
      <c r="P39" s="75"/>
      <c r="Q39" s="75"/>
    </row>
    <row r="40" spans="1:16" ht="15.75">
      <c r="A40" s="105" t="str">
        <f>HYPERLINK('[1]реквизиты'!$A$8)</f>
        <v>Гл. секретарь, судья РК</v>
      </c>
      <c r="B40" s="106"/>
      <c r="C40" s="107"/>
      <c r="D40" s="81"/>
      <c r="E40" s="81"/>
      <c r="F40" s="3"/>
      <c r="G40" s="3"/>
      <c r="H40" s="3"/>
      <c r="I40" s="3"/>
      <c r="J40" s="82" t="str">
        <f>HYPERLINK('[1]реквизиты'!$G$8)</f>
        <v>И.Г.Циклаури</v>
      </c>
      <c r="K40" s="74"/>
      <c r="L40" s="74"/>
      <c r="M40" s="74"/>
      <c r="O40" s="83" t="str">
        <f>HYPERLINK('[1]реквизиты'!$G$9)</f>
        <v>/Владикавказ/</v>
      </c>
      <c r="P40" s="75"/>
    </row>
    <row r="41" spans="4:20" ht="15">
      <c r="D41" s="79"/>
      <c r="E41" s="79"/>
      <c r="F41" s="80"/>
      <c r="G41" s="84"/>
      <c r="H41" s="84"/>
      <c r="I41" s="4"/>
      <c r="J41" s="4"/>
      <c r="K41" s="4"/>
      <c r="L41" s="4"/>
      <c r="M41" s="74"/>
      <c r="N41" s="74"/>
      <c r="O41" s="74"/>
      <c r="P41" s="74"/>
      <c r="Q41" s="4"/>
      <c r="R41" s="5"/>
      <c r="S41" s="75"/>
      <c r="T41" s="75"/>
    </row>
    <row r="42" spans="4:20" ht="15">
      <c r="D42" s="79"/>
      <c r="E42" s="79"/>
      <c r="F42" s="80"/>
      <c r="G42" s="84"/>
      <c r="H42" s="84"/>
      <c r="I42" s="4"/>
      <c r="J42" s="4"/>
      <c r="K42" s="4"/>
      <c r="L42" s="4"/>
      <c r="M42" s="74"/>
      <c r="N42" s="74"/>
      <c r="O42" s="74"/>
      <c r="P42" s="74"/>
      <c r="Q42" s="84"/>
      <c r="R42" s="5"/>
      <c r="S42" s="75"/>
      <c r="T42" s="75"/>
    </row>
    <row r="43" spans="10:20" ht="12.75">
      <c r="J43" s="4"/>
      <c r="K43" s="4"/>
      <c r="L43" s="4"/>
      <c r="M43" s="4"/>
      <c r="N43" s="4"/>
      <c r="O43" s="4"/>
      <c r="P43" s="4"/>
      <c r="Q43" s="4"/>
      <c r="S43" s="75"/>
      <c r="T43" s="75"/>
    </row>
    <row r="44" spans="2:18" ht="15">
      <c r="B44" s="57">
        <f>HYPERLINK('[1]реквизиты'!$A$22)</f>
      </c>
      <c r="C44" s="54"/>
      <c r="D44" s="79"/>
      <c r="E44" s="79"/>
      <c r="F44" s="79"/>
      <c r="G44" s="5"/>
      <c r="H44" s="5"/>
      <c r="M44" s="58">
        <f>HYPERLINK('[1]реквизиты'!$G$23)</f>
      </c>
      <c r="O44" s="75"/>
      <c r="P44" s="75"/>
      <c r="R44" s="5"/>
    </row>
    <row r="45" spans="5:17" ht="12.75"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7">
    <mergeCell ref="R32:R33"/>
    <mergeCell ref="J12:L12"/>
    <mergeCell ref="H22:N22"/>
    <mergeCell ref="J27:L28"/>
    <mergeCell ref="J31:L32"/>
    <mergeCell ref="J33:L34"/>
    <mergeCell ref="R15:R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2009-05-25T09:57:44Z</cp:lastPrinted>
  <dcterms:created xsi:type="dcterms:W3CDTF">1996-10-08T23:32:33Z</dcterms:created>
  <dcterms:modified xsi:type="dcterms:W3CDTF">2009-05-25T09:57:50Z</dcterms:modified>
  <cp:category/>
  <cp:version/>
  <cp:contentType/>
  <cp:contentStatus/>
</cp:coreProperties>
</file>