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<sst xmlns="http://schemas.openxmlformats.org/spreadsheetml/2006/main" count="232" uniqueCount="127">
  <si>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</si>
  <si>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</si>
  <si>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</si>
  <si>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</si>
  <si>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</si>
  <si>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</si>
  <si>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</si>
  <si>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</si>
  <si>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</si>
  <si>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</si>
  <si>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</si>
  <si>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</si>
  <si>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</si>
  <si>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</si>
  <si>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</si>
  <si>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</si>
  <si>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</si>
  <si>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</si>
  <si>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</si>
  <si>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</si>
  <si>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</si>
  <si>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</si>
  <si>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</si>
  <si>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</si>
  <si>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</si>
  <si>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</si>
  <si>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</si>
  <si>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</si>
  <si>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</si>
  <si>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</si>
  <si>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</si>
  <si>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</si>
  <si>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</si>
  <si>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</si>
  <si>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</si>
  <si>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</si>
  <si>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</si>
  <si>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</si>
  <si>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</si>
  <si>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</si>
  <si>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</si>
  <si>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</si>
  <si>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</si>
  <si>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</si>
  <si>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</si>
  <si>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</si>
  <si>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</si>
  <si>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</si>
  <si>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</si>
  <si>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</si>
  <si>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</si>
  <si>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</si>
  <si>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</si>
  <si>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</si>
  <si>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</si>
  <si>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</si>
  <si>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</si>
  <si>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</si>
  <si>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</si>
  <si>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</si>
  <si>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</si>
  <si>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</si>
  <si>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1986 кмс</t>
  </si>
  <si>
    <t>Нальчик</t>
  </si>
  <si>
    <t xml:space="preserve">1992 кмс </t>
  </si>
  <si>
    <t>Терек</t>
  </si>
  <si>
    <t>Мирзов Т</t>
  </si>
  <si>
    <t>1991 кмс</t>
  </si>
  <si>
    <t>РСО-Алания Беслан</t>
  </si>
  <si>
    <t>Кочиев А</t>
  </si>
  <si>
    <t>Чеченская республика</t>
  </si>
  <si>
    <t>Чапаев В</t>
  </si>
  <si>
    <t>1989 кмс</t>
  </si>
  <si>
    <t>1988 кмс</t>
  </si>
  <si>
    <t>Карачаево-Черкеская республика</t>
  </si>
  <si>
    <t xml:space="preserve">Пчелкин В </t>
  </si>
  <si>
    <t>Кр Кр Армавир</t>
  </si>
  <si>
    <t>Ставропольский кр</t>
  </si>
  <si>
    <t>Папшуов М</t>
  </si>
  <si>
    <t>1990 кмс</t>
  </si>
  <si>
    <t>Тарлоев Казбек Валерьевич</t>
  </si>
  <si>
    <t>.1990 кмс</t>
  </si>
  <si>
    <t>Хупсергенов Резуан Русланович</t>
  </si>
  <si>
    <t>1987 мс</t>
  </si>
  <si>
    <t>Ошхунов С Пченашев М</t>
  </si>
  <si>
    <t>Гукосян Макич Рафикович</t>
  </si>
  <si>
    <t>Курганинск</t>
  </si>
  <si>
    <t>Нефедов Д</t>
  </si>
  <si>
    <t>Балян Эдгард Сейранович</t>
  </si>
  <si>
    <t>Шишлин Андрей Юрьевич</t>
  </si>
  <si>
    <t>1986 мс</t>
  </si>
  <si>
    <t>Вологда</t>
  </si>
  <si>
    <t>Баилов И Садков А</t>
  </si>
  <si>
    <t>Дагиров Рустам</t>
  </si>
  <si>
    <t>Хасаюртовский р-он</t>
  </si>
  <si>
    <t>Мамаев С</t>
  </si>
  <si>
    <t>Козаев Алан Тланбекович</t>
  </si>
  <si>
    <t>24.10.82 кмс</t>
  </si>
  <si>
    <t>РСО-Алания Вадикавказ</t>
  </si>
  <si>
    <t>Гасиев П Колиев И</t>
  </si>
  <si>
    <t>Хугаев Сослан Абреметович</t>
  </si>
  <si>
    <t>2.03.92 кмс</t>
  </si>
  <si>
    <t>Эдиев Анзор Нажмудинович</t>
  </si>
  <si>
    <t>Мусаев Усман Баудинович</t>
  </si>
  <si>
    <t>Алиев Умар Гиланеивич</t>
  </si>
  <si>
    <t>Ахмаров Р</t>
  </si>
  <si>
    <t>Огузов Альберт</t>
  </si>
  <si>
    <t>Горбулин Ян Сергеевич</t>
  </si>
  <si>
    <t>Бородин В</t>
  </si>
  <si>
    <t>Охтов Азамат Джумаладинович</t>
  </si>
  <si>
    <t>26.02.89 кмс</t>
  </si>
  <si>
    <t>Ионов Анзор Абдулович</t>
  </si>
  <si>
    <t xml:space="preserve">Ростов </t>
  </si>
  <si>
    <t>Белоус В Биналиев А</t>
  </si>
  <si>
    <t>Халлыев Рустам Мухамметмуратович</t>
  </si>
  <si>
    <t>11.11.1986 кмс</t>
  </si>
  <si>
    <t>Волгоград</t>
  </si>
  <si>
    <t>Халлыев М</t>
  </si>
  <si>
    <t>Данилян Макич Рафикович</t>
  </si>
  <si>
    <t>Патугин В</t>
  </si>
  <si>
    <t>в.к 57  кг.</t>
  </si>
  <si>
    <t>3:0</t>
  </si>
  <si>
    <t>5:0</t>
  </si>
  <si>
    <t>4:0</t>
  </si>
  <si>
    <t>3:1</t>
  </si>
  <si>
    <t>2:0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</si>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</sst>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13" fillId="2" borderId="28" xfId="15" applyFont="1" applyFill="1" applyBorder="1" applyAlignment="1" applyProtection="1">
      <alignment horizontal="center" vertical="center" wrapText="1"/>
      <protection/>
    </xf>
    <xf numFmtId="0" fontId="13" fillId="2" borderId="29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30" xfId="15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7" fillId="0" borderId="30" xfId="15" applyFont="1" applyFill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2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17" fillId="0" borderId="39" xfId="0" applyNumberFormat="1" applyFont="1" applyBorder="1" applyAlignment="1">
      <alignment horizontal="center" vertical="center" wrapText="1"/>
    </xf>
    <xf numFmtId="0" fontId="17" fillId="0" borderId="40" xfId="0" applyNumberFormat="1" applyFont="1" applyBorder="1" applyAlignment="1">
      <alignment horizontal="center" vertical="center" wrapText="1"/>
    </xf>
    <xf numFmtId="0" fontId="17" fillId="0" borderId="41" xfId="0" applyNumberFormat="1" applyFont="1" applyBorder="1" applyAlignment="1">
      <alignment horizontal="center" vertical="center" wrapText="1"/>
    </xf>
    <xf numFmtId="0" fontId="17" fillId="0" borderId="42" xfId="0" applyNumberFormat="1" applyFont="1" applyBorder="1" applyAlignment="1">
      <alignment horizontal="center" vertical="center" wrapText="1"/>
    </xf>
    <xf numFmtId="0" fontId="17" fillId="0" borderId="43" xfId="0" applyNumberFormat="1" applyFont="1" applyBorder="1" applyAlignment="1">
      <alignment horizontal="center" vertical="center" wrapText="1"/>
    </xf>
    <xf numFmtId="0" fontId="17" fillId="0" borderId="4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45" xfId="15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2" borderId="27" xfId="15" applyFont="1" applyFill="1" applyBorder="1" applyAlignment="1">
      <alignment horizontal="center" vertical="center" wrapText="1"/>
    </xf>
    <xf numFmtId="0" fontId="6" fillId="2" borderId="28" xfId="15" applyFont="1" applyFill="1" applyBorder="1" applyAlignment="1">
      <alignment horizontal="center" vertical="center" wrapText="1"/>
    </xf>
    <xf numFmtId="0" fontId="6" fillId="2" borderId="29" xfId="15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Турнир по борьбе САМБО памяти  К.А.Панагова</v>
          </cell>
        </row>
        <row r="3">
          <cell r="A3" t="str">
            <v>22-25 мая 2009 г.     г. Терек</v>
          </cell>
        </row>
        <row r="6">
          <cell r="A6" t="str">
            <v>Гл. судья, судья МК</v>
          </cell>
          <cell r="G6" t="str">
            <v>Х.Ю.Хапай</v>
          </cell>
        </row>
        <row r="7">
          <cell r="G7" t="str">
            <v>/Майкоп/</v>
          </cell>
        </row>
        <row r="8">
          <cell r="A8" t="str">
            <v>Гл. секретарь, судья РК</v>
          </cell>
          <cell r="G8" t="str">
            <v>И.Г.Циклаури</v>
          </cell>
        </row>
        <row r="9">
          <cell r="G9" t="str">
            <v>/Владикавказ/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4"/>
  <sheetViews>
    <sheetView workbookViewId="0" topLeftCell="A1">
      <selection activeCell="J43" sqref="J4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29.25" customHeight="1" thickBot="1">
      <c r="A1" s="160" t="s">
        <v>56</v>
      </c>
      <c r="B1" s="160"/>
      <c r="C1" s="160"/>
      <c r="D1" s="160"/>
      <c r="E1" s="160"/>
      <c r="F1" s="160"/>
      <c r="G1" s="160"/>
    </row>
    <row r="2" spans="2:7" ht="22.5" customHeight="1" thickBot="1">
      <c r="B2" s="156" t="s">
        <v>58</v>
      </c>
      <c r="C2" s="156"/>
      <c r="D2" s="157" t="str">
        <f>HYPERLINK('[1]реквизиты'!$A$2)</f>
        <v>Турнир по борьбе САМБО памяти  К.А.Панагова</v>
      </c>
      <c r="E2" s="158"/>
      <c r="F2" s="158"/>
      <c r="G2" s="159"/>
    </row>
    <row r="3" spans="2:7" ht="68.25" customHeight="1">
      <c r="B3" s="145"/>
      <c r="C3" s="153" t="str">
        <f>HYPERLINK('[1]реквизиты'!$A$3)</f>
        <v>22-25 мая 2009 г.     г. Терек</v>
      </c>
      <c r="D3" s="153"/>
      <c r="F3" s="154" t="str">
        <f>HYPERLINK('пр.взв.'!D4)</f>
        <v>в.к 57  кг.</v>
      </c>
      <c r="G3" s="155"/>
    </row>
    <row r="4" spans="1:7" ht="12.75">
      <c r="A4" s="167" t="s">
        <v>10</v>
      </c>
      <c r="B4" s="168" t="s">
        <v>5</v>
      </c>
      <c r="C4" s="167" t="s">
        <v>6</v>
      </c>
      <c r="D4" s="167" t="s">
        <v>7</v>
      </c>
      <c r="E4" s="167" t="s">
        <v>8</v>
      </c>
      <c r="F4" s="167" t="s">
        <v>11</v>
      </c>
      <c r="G4" s="167" t="s">
        <v>9</v>
      </c>
    </row>
    <row r="5" spans="1:7" ht="9.75" customHeight="1">
      <c r="A5" s="167"/>
      <c r="B5" s="168"/>
      <c r="C5" s="167"/>
      <c r="D5" s="167"/>
      <c r="E5" s="167"/>
      <c r="F5" s="167"/>
      <c r="G5" s="167"/>
    </row>
    <row r="6" spans="1:7" ht="11.25" customHeight="1">
      <c r="A6" s="165" t="s">
        <v>25</v>
      </c>
      <c r="B6" s="166">
        <v>13</v>
      </c>
      <c r="C6" s="163" t="str">
        <f>VLOOKUP(B6,'пр.взв.'!B5:G36,2,FALSE)</f>
        <v>Горбулин Ян Сергеевич</v>
      </c>
      <c r="D6" s="161" t="str">
        <f>VLOOKUP(B6,'пр.взв.'!B5:G36,3,FALSE)</f>
        <v>1991 кмс</v>
      </c>
      <c r="E6" s="161" t="str">
        <f>VLOOKUP(B6,'пр.взв.'!B5:G36,4,FALSE)</f>
        <v>Кр Кр Армавир</v>
      </c>
      <c r="F6" s="161">
        <f>VLOOKUP(B6,'пр.взв.'!B5:G36,5,FALSE)</f>
        <v>0</v>
      </c>
      <c r="G6" s="163" t="str">
        <f>VLOOKUP(B6,'пр.взв.'!B5:G36,6,FALSE)</f>
        <v>Бородин В</v>
      </c>
    </row>
    <row r="7" spans="1:7" ht="11.25" customHeight="1">
      <c r="A7" s="165"/>
      <c r="B7" s="166"/>
      <c r="C7" s="164"/>
      <c r="D7" s="162"/>
      <c r="E7" s="162"/>
      <c r="F7" s="162"/>
      <c r="G7" s="164"/>
    </row>
    <row r="8" spans="1:7" ht="11.25" customHeight="1">
      <c r="A8" s="165" t="s">
        <v>26</v>
      </c>
      <c r="B8" s="166">
        <v>14</v>
      </c>
      <c r="C8" s="163" t="str">
        <f>VLOOKUP(B8,'пр.взв.'!B7:G70,2,FALSE)</f>
        <v>Охтов Азамат Джумаладинович</v>
      </c>
      <c r="D8" s="161" t="str">
        <f>VLOOKUP(B8,'пр.взв.'!B7:G70,3,FALSE)</f>
        <v>26.02.89 кмс</v>
      </c>
      <c r="E8" s="161" t="str">
        <f>VLOOKUP(B8,'пр.взв.'!B7:G70,4,FALSE)</f>
        <v>Ставропольский кр</v>
      </c>
      <c r="F8" s="161">
        <f>VLOOKUP(B8,'пр.взв.'!B7:G70,5,FALSE)</f>
        <v>0</v>
      </c>
      <c r="G8" s="163" t="str">
        <f>VLOOKUP(B8,'пр.взв.'!B7:G70,6,FALSE)</f>
        <v>Папшуов М</v>
      </c>
    </row>
    <row r="9" spans="1:7" ht="11.25" customHeight="1">
      <c r="A9" s="165"/>
      <c r="B9" s="166"/>
      <c r="C9" s="164"/>
      <c r="D9" s="162"/>
      <c r="E9" s="162"/>
      <c r="F9" s="162"/>
      <c r="G9" s="164"/>
    </row>
    <row r="10" spans="1:7" ht="11.25" customHeight="1">
      <c r="A10" s="165" t="s">
        <v>28</v>
      </c>
      <c r="B10" s="166">
        <v>7</v>
      </c>
      <c r="C10" s="163" t="str">
        <f>VLOOKUP(B10,'пр.взв.'!B7:G70,2,FALSE)</f>
        <v>Козаев Алан Тланбекович</v>
      </c>
      <c r="D10" s="161" t="str">
        <f>VLOOKUP(B10,'пр.взв.'!B7:G70,3,FALSE)</f>
        <v>24.10.82 кмс</v>
      </c>
      <c r="E10" s="161" t="str">
        <f>VLOOKUP(B10,'пр.взв.'!B7:G70,4,FALSE)</f>
        <v>РСО-Алания Вадикавказ</v>
      </c>
      <c r="F10" s="161">
        <f>VLOOKUP(B10,'пр.взв.'!B7:G70,5,FALSE)</f>
        <v>0</v>
      </c>
      <c r="G10" s="163" t="str">
        <f>VLOOKUP(B10,'пр.взв.'!B7:G70,6,FALSE)</f>
        <v>Гасиев П Колиев И</v>
      </c>
    </row>
    <row r="11" spans="1:7" ht="11.25" customHeight="1">
      <c r="A11" s="165"/>
      <c r="B11" s="166"/>
      <c r="C11" s="164"/>
      <c r="D11" s="162"/>
      <c r="E11" s="162"/>
      <c r="F11" s="162"/>
      <c r="G11" s="164"/>
    </row>
    <row r="12" spans="1:7" ht="11.25" customHeight="1">
      <c r="A12" s="165" t="s">
        <v>28</v>
      </c>
      <c r="B12" s="166">
        <v>12</v>
      </c>
      <c r="C12" s="163" t="str">
        <f>VLOOKUP(B12,'пр.взв.'!B7:G70,2,FALSE)</f>
        <v>Огузов Альберт</v>
      </c>
      <c r="D12" s="161" t="str">
        <f>VLOOKUP(B12,'пр.взв.'!B7:G70,3,FALSE)</f>
        <v>1991 кмс</v>
      </c>
      <c r="E12" s="161" t="str">
        <f>VLOOKUP(B12,'пр.взв.'!B7:G70,4,FALSE)</f>
        <v>Карачаево-Черкеская республика</v>
      </c>
      <c r="F12" s="161">
        <f>VLOOKUP(B12,'пр.взв.'!B7:G70,5,FALSE)</f>
        <v>0</v>
      </c>
      <c r="G12" s="163" t="str">
        <f>VLOOKUP(B12,'пр.взв.'!B7:G70,6,FALSE)</f>
        <v>Пчелкин В </v>
      </c>
    </row>
    <row r="13" spans="1:7" ht="11.25" customHeight="1">
      <c r="A13" s="165"/>
      <c r="B13" s="166"/>
      <c r="C13" s="164"/>
      <c r="D13" s="162"/>
      <c r="E13" s="162"/>
      <c r="F13" s="162"/>
      <c r="G13" s="164"/>
    </row>
    <row r="14" spans="1:7" ht="11.25" customHeight="1">
      <c r="A14" s="165" t="s">
        <v>126</v>
      </c>
      <c r="B14" s="166">
        <v>1</v>
      </c>
      <c r="C14" s="163" t="str">
        <f>VLOOKUP(B14,'пр.взв.'!B7:G70,2,FALSE)</f>
        <v>Тарлоев Казбек Валерьевич</v>
      </c>
      <c r="D14" s="161" t="str">
        <f>VLOOKUP(B14,'пр.взв.'!B7:G70,3,FALSE)</f>
        <v>.1990 кмс</v>
      </c>
      <c r="E14" s="161" t="str">
        <f>VLOOKUP(B14,'пр.взв.'!B7:G70,4,FALSE)</f>
        <v>Терек</v>
      </c>
      <c r="F14" s="161">
        <f>VLOOKUP(B14,'пр.взв.'!B7:G70,5,FALSE)</f>
        <v>0</v>
      </c>
      <c r="G14" s="163" t="str">
        <f>VLOOKUP(B14,'пр.взв.'!B7:G70,6,FALSE)</f>
        <v>Мирзов Т</v>
      </c>
    </row>
    <row r="15" spans="1:7" ht="11.25" customHeight="1">
      <c r="A15" s="165"/>
      <c r="B15" s="166"/>
      <c r="C15" s="164"/>
      <c r="D15" s="162"/>
      <c r="E15" s="162"/>
      <c r="F15" s="162"/>
      <c r="G15" s="164"/>
    </row>
    <row r="16" spans="1:7" ht="11.25" customHeight="1">
      <c r="A16" s="165" t="s">
        <v>126</v>
      </c>
      <c r="B16" s="166">
        <v>2</v>
      </c>
      <c r="C16" s="163" t="str">
        <f>VLOOKUP(B16,'пр.взв.'!B7:G70,2,FALSE)</f>
        <v>Хупсергенов Резуан Русланович</v>
      </c>
      <c r="D16" s="161" t="str">
        <f>VLOOKUP(B16,'пр.взв.'!B7:G70,3,FALSE)</f>
        <v>1987 мс</v>
      </c>
      <c r="E16" s="161" t="str">
        <f>VLOOKUP(B16,'пр.взв.'!B7:G70,4,FALSE)</f>
        <v>Нальчик</v>
      </c>
      <c r="F16" s="161">
        <f>VLOOKUP(B16,'пр.взв.'!B7:G70,5,FALSE)</f>
        <v>0</v>
      </c>
      <c r="G16" s="163" t="str">
        <f>VLOOKUP(B16,'пр.взв.'!B7:G70,6,FALSE)</f>
        <v>Ошхунов С Пченашев М</v>
      </c>
    </row>
    <row r="17" spans="1:7" ht="11.25" customHeight="1">
      <c r="A17" s="165"/>
      <c r="B17" s="166"/>
      <c r="C17" s="164"/>
      <c r="D17" s="162"/>
      <c r="E17" s="162"/>
      <c r="F17" s="162"/>
      <c r="G17" s="164"/>
    </row>
    <row r="18" spans="1:7" ht="11.25" customHeight="1">
      <c r="A18" s="165" t="s">
        <v>126</v>
      </c>
      <c r="B18" s="166">
        <v>3</v>
      </c>
      <c r="C18" s="163" t="str">
        <f>VLOOKUP(B18,'пр.взв.'!B7:G70,2,FALSE)</f>
        <v>Гукосян Макич Рафикович</v>
      </c>
      <c r="D18" s="161" t="str">
        <f>VLOOKUP(B18,'пр.взв.'!B7:G70,3,FALSE)</f>
        <v>1989 кмс</v>
      </c>
      <c r="E18" s="161" t="str">
        <f>VLOOKUP(B18,'пр.взв.'!B7:G70,4,FALSE)</f>
        <v>Курганинск</v>
      </c>
      <c r="F18" s="161">
        <f>VLOOKUP(B18,'пр.взв.'!B7:G70,5,FALSE)</f>
        <v>0</v>
      </c>
      <c r="G18" s="163" t="str">
        <f>VLOOKUP(B18,'пр.взв.'!B7:G70,6,FALSE)</f>
        <v>Нефедов Д</v>
      </c>
    </row>
    <row r="19" spans="1:7" ht="11.25" customHeight="1">
      <c r="A19" s="165"/>
      <c r="B19" s="166"/>
      <c r="C19" s="164"/>
      <c r="D19" s="162"/>
      <c r="E19" s="162"/>
      <c r="F19" s="162"/>
      <c r="G19" s="164"/>
    </row>
    <row r="20" spans="1:7" ht="11.25" customHeight="1">
      <c r="A20" s="165" t="s">
        <v>126</v>
      </c>
      <c r="B20" s="166">
        <v>4</v>
      </c>
      <c r="C20" s="163" t="str">
        <f>VLOOKUP(B20,'пр.взв.'!B7:G70,2,FALSE)</f>
        <v>Балян Эдгард Сейранович</v>
      </c>
      <c r="D20" s="161" t="str">
        <f>VLOOKUP(B20,'пр.взв.'!B7:G70,3,FALSE)</f>
        <v>1986 кмс</v>
      </c>
      <c r="E20" s="161" t="str">
        <f>VLOOKUP(B20,'пр.взв.'!B7:G70,4,FALSE)</f>
        <v>Курганинск</v>
      </c>
      <c r="F20" s="161">
        <f>VLOOKUP(B20,'пр.взв.'!B7:G70,5,FALSE)</f>
        <v>0</v>
      </c>
      <c r="G20" s="163" t="str">
        <f>VLOOKUP(B20,'пр.взв.'!B7:G70,6,FALSE)</f>
        <v>Нефедов Д</v>
      </c>
    </row>
    <row r="21" spans="1:7" ht="11.25" customHeight="1">
      <c r="A21" s="165"/>
      <c r="B21" s="166"/>
      <c r="C21" s="164"/>
      <c r="D21" s="162"/>
      <c r="E21" s="162"/>
      <c r="F21" s="162"/>
      <c r="G21" s="164"/>
    </row>
    <row r="22" spans="1:7" ht="11.25" customHeight="1">
      <c r="A22" s="165" t="s">
        <v>126</v>
      </c>
      <c r="B22" s="166">
        <v>5</v>
      </c>
      <c r="C22" s="163" t="str">
        <f>VLOOKUP(B22,'пр.взв.'!B7:G70,2,FALSE)</f>
        <v>Шишлин Андрей Юрьевич</v>
      </c>
      <c r="D22" s="161" t="str">
        <f>VLOOKUP(B22,'пр.взв.'!B7:G70,3,FALSE)</f>
        <v>1986 мс</v>
      </c>
      <c r="E22" s="161" t="str">
        <f>VLOOKUP(B22,'пр.взв.'!B7:G70,4,FALSE)</f>
        <v>Вологда</v>
      </c>
      <c r="F22" s="161">
        <f>VLOOKUP(B22,'пр.взв.'!B7:G70,5,FALSE)</f>
        <v>0</v>
      </c>
      <c r="G22" s="163" t="str">
        <f>VLOOKUP(B22,'пр.взв.'!B7:G70,6,FALSE)</f>
        <v>Баилов И Садков А</v>
      </c>
    </row>
    <row r="23" spans="1:7" ht="11.25" customHeight="1">
      <c r="A23" s="165"/>
      <c r="B23" s="166"/>
      <c r="C23" s="164"/>
      <c r="D23" s="162"/>
      <c r="E23" s="162"/>
      <c r="F23" s="162"/>
      <c r="G23" s="164"/>
    </row>
    <row r="24" spans="1:7" ht="11.25" customHeight="1">
      <c r="A24" s="165" t="s">
        <v>126</v>
      </c>
      <c r="B24" s="166">
        <v>6</v>
      </c>
      <c r="C24" s="163" t="str">
        <f>VLOOKUP(B24,'пр.взв.'!B7:G70,2,FALSE)</f>
        <v>Дагиров Рустам</v>
      </c>
      <c r="D24" s="161" t="str">
        <f>VLOOKUP(B24,'пр.взв.'!B7:G70,3,FALSE)</f>
        <v>1988 кмс</v>
      </c>
      <c r="E24" s="161" t="str">
        <f>VLOOKUP(B24,'пр.взв.'!B7:G70,4,FALSE)</f>
        <v>Хасаюртовский р-он</v>
      </c>
      <c r="F24" s="161">
        <f>VLOOKUP(B24,'пр.взв.'!B7:G70,5,FALSE)</f>
        <v>0</v>
      </c>
      <c r="G24" s="163" t="str">
        <f>VLOOKUP(B24,'пр.взв.'!B7:G70,6,FALSE)</f>
        <v>Мамаев С</v>
      </c>
    </row>
    <row r="25" spans="1:7" ht="11.25" customHeight="1">
      <c r="A25" s="165"/>
      <c r="B25" s="166"/>
      <c r="C25" s="164"/>
      <c r="D25" s="162"/>
      <c r="E25" s="162"/>
      <c r="F25" s="162"/>
      <c r="G25" s="164"/>
    </row>
    <row r="26" spans="1:7" ht="11.25" customHeight="1">
      <c r="A26" s="165" t="s">
        <v>126</v>
      </c>
      <c r="B26" s="166">
        <v>8</v>
      </c>
      <c r="C26" s="163" t="str">
        <f>VLOOKUP(B26,'пр.взв.'!B7:G70,2,FALSE)</f>
        <v>Хугаев Сослан Абреметович</v>
      </c>
      <c r="D26" s="161" t="str">
        <f>VLOOKUP(B26,'пр.взв.'!B7:G70,3,FALSE)</f>
        <v>2.03.92 кмс</v>
      </c>
      <c r="E26" s="161" t="str">
        <f>VLOOKUP(B26,'пр.взв.'!B7:G70,4,FALSE)</f>
        <v>РСО-Алания Беслан</v>
      </c>
      <c r="F26" s="161">
        <f>VLOOKUP(B26,'пр.взв.'!B7:G70,5,FALSE)</f>
        <v>0</v>
      </c>
      <c r="G26" s="163" t="str">
        <f>VLOOKUP(B26,'пр.взв.'!B7:G70,6,FALSE)</f>
        <v>Кочиев А</v>
      </c>
    </row>
    <row r="27" spans="1:7" ht="11.25" customHeight="1">
      <c r="A27" s="165"/>
      <c r="B27" s="166"/>
      <c r="C27" s="164"/>
      <c r="D27" s="162"/>
      <c r="E27" s="162"/>
      <c r="F27" s="162"/>
      <c r="G27" s="164"/>
    </row>
    <row r="28" spans="1:7" ht="11.25" customHeight="1">
      <c r="A28" s="165" t="s">
        <v>126</v>
      </c>
      <c r="B28" s="166">
        <v>9</v>
      </c>
      <c r="C28" s="163" t="str">
        <f>VLOOKUP(B28,'пр.взв.'!B7:G70,2,FALSE)</f>
        <v>Эдиев Анзор Нажмудинович</v>
      </c>
      <c r="D28" s="161" t="str">
        <f>VLOOKUP(B28,'пр.взв.'!B7:G70,3,FALSE)</f>
        <v>1990 кмс</v>
      </c>
      <c r="E28" s="161" t="str">
        <f>VLOOKUP(B28,'пр.взв.'!B7:G70,4,FALSE)</f>
        <v>Чеченская республика</v>
      </c>
      <c r="F28" s="161">
        <f>VLOOKUP(B28,'пр.взв.'!B7:G70,5,FALSE)</f>
        <v>0</v>
      </c>
      <c r="G28" s="163" t="str">
        <f>VLOOKUP(B28,'пр.взв.'!B7:G70,6,FALSE)</f>
        <v>Чапаев В</v>
      </c>
    </row>
    <row r="29" spans="1:7" ht="11.25" customHeight="1">
      <c r="A29" s="165"/>
      <c r="B29" s="166"/>
      <c r="C29" s="164"/>
      <c r="D29" s="162"/>
      <c r="E29" s="162"/>
      <c r="F29" s="162"/>
      <c r="G29" s="164"/>
    </row>
    <row r="30" spans="1:7" ht="11.25" customHeight="1">
      <c r="A30" s="165" t="s">
        <v>126</v>
      </c>
      <c r="B30" s="166">
        <v>10</v>
      </c>
      <c r="C30" s="163" t="str">
        <f>VLOOKUP(B30,'пр.взв.'!B7:G70,2,FALSE)</f>
        <v>Мусаев Усман Баудинович</v>
      </c>
      <c r="D30" s="161" t="str">
        <f>VLOOKUP(B30,'пр.взв.'!B7:G70,3,FALSE)</f>
        <v>1988 кмс</v>
      </c>
      <c r="E30" s="161" t="str">
        <f>VLOOKUP(B30,'пр.взв.'!B7:G70,4,FALSE)</f>
        <v>Чеченская республика</v>
      </c>
      <c r="F30" s="161">
        <f>VLOOKUP(B30,'пр.взв.'!B7:G70,5,FALSE)</f>
        <v>0</v>
      </c>
      <c r="G30" s="163" t="str">
        <f>VLOOKUP(B30,'пр.взв.'!B7:G70,6,FALSE)</f>
        <v>Чапаев В</v>
      </c>
    </row>
    <row r="31" spans="1:7" ht="11.25" customHeight="1">
      <c r="A31" s="165"/>
      <c r="B31" s="166"/>
      <c r="C31" s="164"/>
      <c r="D31" s="162"/>
      <c r="E31" s="162"/>
      <c r="F31" s="162"/>
      <c r="G31" s="164"/>
    </row>
    <row r="32" spans="1:7" ht="11.25" customHeight="1">
      <c r="A32" s="165" t="s">
        <v>126</v>
      </c>
      <c r="B32" s="166">
        <v>11</v>
      </c>
      <c r="C32" s="163" t="str">
        <f>VLOOKUP(B32,'пр.взв.'!B7:G70,2,FALSE)</f>
        <v>Алиев Умар Гиланеивич</v>
      </c>
      <c r="D32" s="161" t="str">
        <f>VLOOKUP(B32,'пр.взв.'!B7:G70,3,FALSE)</f>
        <v>1991 кмс</v>
      </c>
      <c r="E32" s="161" t="str">
        <f>VLOOKUP(B32,'пр.взв.'!B7:G70,4,FALSE)</f>
        <v>Чеченская республика</v>
      </c>
      <c r="F32" s="161">
        <f>VLOOKUP(B32,'пр.взв.'!B7:G70,5,FALSE)</f>
        <v>0</v>
      </c>
      <c r="G32" s="163" t="str">
        <f>VLOOKUP(B32,'пр.взв.'!B7:G70,6,FALSE)</f>
        <v>Ахмаров Р</v>
      </c>
    </row>
    <row r="33" spans="1:7" ht="11.25" customHeight="1">
      <c r="A33" s="165"/>
      <c r="B33" s="166"/>
      <c r="C33" s="164"/>
      <c r="D33" s="162"/>
      <c r="E33" s="162"/>
      <c r="F33" s="162"/>
      <c r="G33" s="164"/>
    </row>
    <row r="34" spans="1:7" ht="11.25" customHeight="1">
      <c r="A34" s="165" t="s">
        <v>126</v>
      </c>
      <c r="B34" s="166">
        <v>15</v>
      </c>
      <c r="C34" s="163" t="str">
        <f>VLOOKUP(B34,'пр.взв.'!B7:G70,2,FALSE)</f>
        <v>Ионов Анзор Абдулович</v>
      </c>
      <c r="D34" s="161" t="str">
        <f>VLOOKUP(B34,'пр.взв.'!B7:G70,3,FALSE)</f>
        <v>1990 кмс</v>
      </c>
      <c r="E34" s="161" t="str">
        <f>VLOOKUP(B34,'пр.взв.'!B7:G70,4,FALSE)</f>
        <v>Ростов </v>
      </c>
      <c r="F34" s="161">
        <f>VLOOKUP(B34,'пр.взв.'!B7:G70,5,FALSE)</f>
        <v>0</v>
      </c>
      <c r="G34" s="163" t="str">
        <f>VLOOKUP(B34,'пр.взв.'!B7:G70,6,FALSE)</f>
        <v>Белоус В Биналиев А</v>
      </c>
    </row>
    <row r="35" spans="1:7" ht="11.25" customHeight="1">
      <c r="A35" s="165"/>
      <c r="B35" s="166"/>
      <c r="C35" s="164"/>
      <c r="D35" s="162"/>
      <c r="E35" s="162"/>
      <c r="F35" s="162"/>
      <c r="G35" s="164"/>
    </row>
    <row r="36" spans="1:7" ht="11.25" customHeight="1">
      <c r="A36" s="165" t="s">
        <v>126</v>
      </c>
      <c r="B36" s="166">
        <v>16</v>
      </c>
      <c r="C36" s="163" t="str">
        <f>VLOOKUP(B36,'пр.взв.'!B7:G70,2,FALSE)</f>
        <v>Халлыев Рустам Мухамметмуратович</v>
      </c>
      <c r="D36" s="161" t="str">
        <f>VLOOKUP(B36,'пр.взв.'!B7:G70,3,FALSE)</f>
        <v>11.11.1986 кмс</v>
      </c>
      <c r="E36" s="161" t="str">
        <f>VLOOKUP(B36,'пр.взв.'!B7:G70,4,FALSE)</f>
        <v>Волгоград</v>
      </c>
      <c r="F36" s="161">
        <f>VLOOKUP(B36,'пр.взв.'!B7:G70,5,FALSE)</f>
        <v>0</v>
      </c>
      <c r="G36" s="163" t="str">
        <f>VLOOKUP(B36,'пр.взв.'!B7:G70,6,FALSE)</f>
        <v>Халлыев М</v>
      </c>
    </row>
    <row r="37" spans="1:7" ht="11.25" customHeight="1">
      <c r="A37" s="165"/>
      <c r="B37" s="166"/>
      <c r="C37" s="164"/>
      <c r="D37" s="162"/>
      <c r="E37" s="162"/>
      <c r="F37" s="162"/>
      <c r="G37" s="164"/>
    </row>
    <row r="38" spans="1:7" ht="11.25" customHeight="1">
      <c r="A38" s="165" t="s">
        <v>126</v>
      </c>
      <c r="B38" s="166">
        <v>17</v>
      </c>
      <c r="C38" s="170" t="str">
        <f>VLOOKUP(B38,'пр.взв.'!B7:G70,2,FALSE)</f>
        <v>Данилян Макич Рафикович</v>
      </c>
      <c r="D38" s="169" t="str">
        <f>VLOOKUP(B38,'пр.взв.'!B7:G70,3,FALSE)</f>
        <v>1992 кмс </v>
      </c>
      <c r="E38" s="169" t="str">
        <f>VLOOKUP(B38,'пр.взв.'!B7:G70,4,FALSE)</f>
        <v>Курганинск</v>
      </c>
      <c r="F38" s="169">
        <f>VLOOKUP(B38,'пр.взв.'!B7:G70,5,FALSE)</f>
        <v>0</v>
      </c>
      <c r="G38" s="170" t="str">
        <f>VLOOKUP(B38,'пр.взв.'!B7:G70,6,FALSE)</f>
        <v>Патугин В</v>
      </c>
    </row>
    <row r="39" spans="1:7" ht="11.25" customHeight="1">
      <c r="A39" s="165"/>
      <c r="B39" s="166"/>
      <c r="C39" s="170"/>
      <c r="D39" s="169"/>
      <c r="E39" s="169"/>
      <c r="F39" s="169"/>
      <c r="G39" s="170"/>
    </row>
    <row r="40" spans="1:7" ht="11.25" customHeight="1">
      <c r="A40" s="172"/>
      <c r="B40" s="173"/>
      <c r="C40" s="171" t="e">
        <f>VLOOKUP(B40,'пр.взв.'!B7:G70,2,FALSE)</f>
        <v>#N/A</v>
      </c>
      <c r="D40" s="174" t="e">
        <f>VLOOKUP(B40,'пр.взв.'!B7:G70,3,FALSE)</f>
        <v>#N/A</v>
      </c>
      <c r="E40" s="174" t="e">
        <f>VLOOKUP(B40,'пр.взв.'!B7:G70,4,FALSE)</f>
        <v>#N/A</v>
      </c>
      <c r="F40" s="174" t="e">
        <f>VLOOKUP(B40,'пр.взв.'!B7:G70,5,FALSE)</f>
        <v>#N/A</v>
      </c>
      <c r="G40" s="171" t="e">
        <f>VLOOKUP(B40,'пр.взв.'!B7:G70,6,FALSE)</f>
        <v>#N/A</v>
      </c>
    </row>
    <row r="41" spans="1:7" ht="11.25" customHeight="1">
      <c r="A41" s="172"/>
      <c r="B41" s="173"/>
      <c r="C41" s="171"/>
      <c r="D41" s="174"/>
      <c r="E41" s="174"/>
      <c r="F41" s="174"/>
      <c r="G41" s="171"/>
    </row>
    <row r="42" spans="1:7" ht="11.25" customHeight="1">
      <c r="A42" s="172"/>
      <c r="B42" s="173"/>
      <c r="C42" s="171" t="e">
        <f>VLOOKUP(B42,'пр.взв.'!B7:G70,2,FALSE)</f>
        <v>#N/A</v>
      </c>
      <c r="D42" s="174" t="e">
        <f>VLOOKUP(B42,'пр.взв.'!B7:G70,3,FALSE)</f>
        <v>#N/A</v>
      </c>
      <c r="E42" s="174" t="e">
        <f>VLOOKUP(B42,'пр.взв.'!B7:G70,4,FALSE)</f>
        <v>#N/A</v>
      </c>
      <c r="F42" s="174" t="e">
        <f>VLOOKUP(B42,'пр.взв.'!B7:G70,5,FALSE)</f>
        <v>#N/A</v>
      </c>
      <c r="G42" s="171" t="e">
        <f>VLOOKUP(B42,'пр.взв.'!B7:G70,6,FALSE)</f>
        <v>#N/A</v>
      </c>
    </row>
    <row r="43" spans="1:7" ht="42" customHeight="1">
      <c r="A43" s="172"/>
      <c r="B43" s="173"/>
      <c r="C43" s="171"/>
      <c r="D43" s="174"/>
      <c r="E43" s="174"/>
      <c r="F43" s="174"/>
      <c r="G43" s="171"/>
    </row>
    <row r="44" spans="1:6" ht="12.75">
      <c r="A44" s="135" t="str">
        <f>HYPERLINK('[1]реквизиты'!$A$6)</f>
        <v>Гл. судья, судья МК</v>
      </c>
      <c r="B44" s="32"/>
      <c r="C44" s="137"/>
      <c r="D44" s="144"/>
      <c r="E44" s="138" t="str">
        <f>HYPERLINK('[1]реквизиты'!$G$6)</f>
        <v>Х.Ю.Хапай</v>
      </c>
      <c r="F44" s="139" t="str">
        <f>HYPERLINK('[1]реквизиты'!$G$7)</f>
        <v>/Майкоп/</v>
      </c>
    </row>
    <row r="45" spans="1:7" ht="59.25" customHeight="1">
      <c r="A45" s="135" t="str">
        <f>HYPERLINK('[1]реквизиты'!$A$8)</f>
        <v>Гл. секретарь, судья РК</v>
      </c>
      <c r="B45" s="32"/>
      <c r="C45" s="137"/>
      <c r="D45" s="144"/>
      <c r="E45" s="138" t="str">
        <f>HYPERLINK('[1]реквизиты'!$G$8)</f>
        <v>И.Г.Циклаури</v>
      </c>
      <c r="F45" s="139" t="str">
        <f>HYPERLINK('[1]реквизиты'!$G$9)</f>
        <v>/Владикавказ/</v>
      </c>
      <c r="G45" s="32"/>
    </row>
    <row r="46" spans="1:7" ht="12.75">
      <c r="A46" s="32"/>
      <c r="B46" s="32"/>
      <c r="C46" s="32"/>
      <c r="D46" s="32"/>
      <c r="E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5" ht="27.75" customHeight="1">
      <c r="A49" s="30"/>
      <c r="C49" s="37"/>
      <c r="D49" s="37"/>
      <c r="E49" s="37"/>
    </row>
    <row r="50" spans="1:5" ht="12.75">
      <c r="A50" s="30"/>
      <c r="B50" s="38"/>
      <c r="C50" s="38"/>
      <c r="D50" s="38"/>
      <c r="E50" s="38"/>
    </row>
    <row r="51" spans="1:6" ht="12.75">
      <c r="A51" s="30"/>
      <c r="B51" s="38"/>
      <c r="C51" s="38"/>
      <c r="D51" s="38"/>
      <c r="E51" s="38"/>
      <c r="F51" s="38"/>
    </row>
    <row r="52" spans="1:6" ht="12.75">
      <c r="A52" s="30"/>
      <c r="B52" s="38"/>
      <c r="C52" s="38"/>
      <c r="D52" s="38"/>
      <c r="E52" s="38"/>
      <c r="F52" s="38"/>
    </row>
    <row r="53" ht="12.75">
      <c r="A53" s="30"/>
    </row>
    <row r="54" ht="12.75">
      <c r="A54" s="30"/>
    </row>
  </sheetData>
  <mergeCells count="145">
    <mergeCell ref="E40:E41"/>
    <mergeCell ref="F40:F41"/>
    <mergeCell ref="E42:E43"/>
    <mergeCell ref="F42:F43"/>
    <mergeCell ref="G42:G43"/>
    <mergeCell ref="A40:A41"/>
    <mergeCell ref="B40:B41"/>
    <mergeCell ref="C40:C41"/>
    <mergeCell ref="D40:D41"/>
    <mergeCell ref="A42:A43"/>
    <mergeCell ref="B42:B43"/>
    <mergeCell ref="C42:C43"/>
    <mergeCell ref="D42:D43"/>
    <mergeCell ref="G40:G41"/>
    <mergeCell ref="C36:C37"/>
    <mergeCell ref="D36:D37"/>
    <mergeCell ref="D34:D35"/>
    <mergeCell ref="E34:E35"/>
    <mergeCell ref="E36:E37"/>
    <mergeCell ref="C34:C35"/>
    <mergeCell ref="A38:A39"/>
    <mergeCell ref="B38:B39"/>
    <mergeCell ref="C38:C39"/>
    <mergeCell ref="D38:D39"/>
    <mergeCell ref="E38:E39"/>
    <mergeCell ref="A36:A37"/>
    <mergeCell ref="B36:B37"/>
    <mergeCell ref="A32:A33"/>
    <mergeCell ref="B32:B33"/>
    <mergeCell ref="C32:C33"/>
    <mergeCell ref="D32:D33"/>
    <mergeCell ref="E32:E33"/>
    <mergeCell ref="A34:A35"/>
    <mergeCell ref="B34:B35"/>
    <mergeCell ref="F38:F39"/>
    <mergeCell ref="G38:G39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E18:E19"/>
    <mergeCell ref="G18:G19"/>
    <mergeCell ref="E20:E21"/>
    <mergeCell ref="G20:G21"/>
    <mergeCell ref="A24:A25"/>
    <mergeCell ref="B24:B25"/>
    <mergeCell ref="C24:C25"/>
    <mergeCell ref="D24:D25"/>
    <mergeCell ref="D22:D23"/>
    <mergeCell ref="E22:E23"/>
    <mergeCell ref="E30:E31"/>
    <mergeCell ref="F30:F31"/>
    <mergeCell ref="F24:F25"/>
    <mergeCell ref="F26:F27"/>
    <mergeCell ref="F28:F29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56" t="s">
        <v>55</v>
      </c>
      <c r="B1" s="156"/>
      <c r="C1" s="156"/>
      <c r="D1" s="156"/>
      <c r="E1" s="156"/>
      <c r="F1" s="156"/>
      <c r="G1" s="156"/>
    </row>
    <row r="2" spans="3:9" ht="27.75" customHeight="1" thickBot="1">
      <c r="C2" s="157" t="str">
        <f>HYPERLINK('[1]реквизиты'!$A$2)</f>
        <v>Турнир по борьбе САМБО памяти  К.А.Панагова</v>
      </c>
      <c r="D2" s="158"/>
      <c r="E2" s="158"/>
      <c r="F2" s="159"/>
      <c r="G2" s="126"/>
      <c r="H2" s="126"/>
      <c r="I2" s="126"/>
    </row>
    <row r="3" spans="1:7" ht="12.75" customHeight="1">
      <c r="A3" s="183" t="str">
        <f>HYPERLINK('[1]реквизиты'!$A$3)</f>
        <v>22-25 мая 2009 г.     г. Терек</v>
      </c>
      <c r="B3" s="183"/>
      <c r="C3" s="183"/>
      <c r="D3" s="183"/>
      <c r="E3" s="183"/>
      <c r="F3" s="183"/>
      <c r="G3" s="183"/>
    </row>
    <row r="4" spans="4:5" ht="12.75">
      <c r="D4" s="184" t="s">
        <v>120</v>
      </c>
      <c r="E4" s="184"/>
    </row>
    <row r="5" spans="1:7" ht="12.75" customHeight="1">
      <c r="A5" s="188" t="s">
        <v>4</v>
      </c>
      <c r="B5" s="188" t="s">
        <v>5</v>
      </c>
      <c r="C5" s="188" t="s">
        <v>6</v>
      </c>
      <c r="D5" s="188" t="s">
        <v>7</v>
      </c>
      <c r="E5" s="188" t="s">
        <v>8</v>
      </c>
      <c r="F5" s="188" t="s">
        <v>11</v>
      </c>
      <c r="G5" s="188" t="s">
        <v>9</v>
      </c>
    </row>
    <row r="6" spans="1:7" ht="12.75" customHeight="1">
      <c r="A6" s="177"/>
      <c r="B6" s="177"/>
      <c r="C6" s="177"/>
      <c r="D6" s="177"/>
      <c r="E6" s="177"/>
      <c r="F6" s="177"/>
      <c r="G6" s="177"/>
    </row>
    <row r="7" spans="1:7" ht="12.75" customHeight="1">
      <c r="A7" s="185" t="s">
        <v>25</v>
      </c>
      <c r="B7" s="187">
        <v>1</v>
      </c>
      <c r="C7" s="152" t="s">
        <v>80</v>
      </c>
      <c r="D7" s="176" t="s">
        <v>81</v>
      </c>
      <c r="E7" s="179" t="s">
        <v>65</v>
      </c>
      <c r="F7" s="181"/>
      <c r="G7" s="152" t="s">
        <v>66</v>
      </c>
    </row>
    <row r="8" spans="1:7" ht="15" customHeight="1">
      <c r="A8" s="185"/>
      <c r="B8" s="187"/>
      <c r="C8" s="175"/>
      <c r="D8" s="177"/>
      <c r="E8" s="180"/>
      <c r="F8" s="182"/>
      <c r="G8" s="175"/>
    </row>
    <row r="9" spans="1:7" ht="12.75" customHeight="1">
      <c r="A9" s="185" t="s">
        <v>26</v>
      </c>
      <c r="B9" s="186">
        <v>2</v>
      </c>
      <c r="C9" s="152" t="s">
        <v>82</v>
      </c>
      <c r="D9" s="188" t="s">
        <v>83</v>
      </c>
      <c r="E9" s="179" t="s">
        <v>63</v>
      </c>
      <c r="F9" s="181"/>
      <c r="G9" s="152" t="s">
        <v>84</v>
      </c>
    </row>
    <row r="10" spans="1:7" ht="15" customHeight="1">
      <c r="A10" s="185"/>
      <c r="B10" s="186"/>
      <c r="C10" s="175"/>
      <c r="D10" s="177"/>
      <c r="E10" s="180"/>
      <c r="F10" s="182"/>
      <c r="G10" s="175"/>
    </row>
    <row r="11" spans="1:7" ht="15" customHeight="1">
      <c r="A11" s="185" t="s">
        <v>28</v>
      </c>
      <c r="B11" s="186">
        <v>3</v>
      </c>
      <c r="C11" s="152" t="s">
        <v>85</v>
      </c>
      <c r="D11" s="188" t="s">
        <v>72</v>
      </c>
      <c r="E11" s="179" t="s">
        <v>86</v>
      </c>
      <c r="F11" s="181"/>
      <c r="G11" s="152" t="s">
        <v>87</v>
      </c>
    </row>
    <row r="12" spans="1:7" ht="15.75" customHeight="1">
      <c r="A12" s="185"/>
      <c r="B12" s="186"/>
      <c r="C12" s="175"/>
      <c r="D12" s="177"/>
      <c r="E12" s="180"/>
      <c r="F12" s="182"/>
      <c r="G12" s="175"/>
    </row>
    <row r="13" spans="1:7" ht="12.75" customHeight="1">
      <c r="A13" s="185" t="s">
        <v>30</v>
      </c>
      <c r="B13" s="186">
        <v>4</v>
      </c>
      <c r="C13" s="152" t="s">
        <v>88</v>
      </c>
      <c r="D13" s="188" t="s">
        <v>62</v>
      </c>
      <c r="E13" s="179" t="s">
        <v>86</v>
      </c>
      <c r="F13" s="181"/>
      <c r="G13" s="152" t="s">
        <v>87</v>
      </c>
    </row>
    <row r="14" spans="1:7" ht="15" customHeight="1">
      <c r="A14" s="185"/>
      <c r="B14" s="186"/>
      <c r="C14" s="175"/>
      <c r="D14" s="177"/>
      <c r="E14" s="180"/>
      <c r="F14" s="182"/>
      <c r="G14" s="175"/>
    </row>
    <row r="15" spans="1:7" ht="12.75" customHeight="1">
      <c r="A15" s="185" t="s">
        <v>32</v>
      </c>
      <c r="B15" s="187">
        <v>5</v>
      </c>
      <c r="C15" s="152" t="s">
        <v>89</v>
      </c>
      <c r="D15" s="176" t="s">
        <v>90</v>
      </c>
      <c r="E15" s="179" t="s">
        <v>91</v>
      </c>
      <c r="F15" s="181"/>
      <c r="G15" s="152" t="s">
        <v>92</v>
      </c>
    </row>
    <row r="16" spans="1:7" ht="15" customHeight="1">
      <c r="A16" s="185"/>
      <c r="B16" s="187"/>
      <c r="C16" s="175"/>
      <c r="D16" s="177"/>
      <c r="E16" s="180"/>
      <c r="F16" s="182"/>
      <c r="G16" s="175"/>
    </row>
    <row r="17" spans="1:7" ht="12.75" customHeight="1">
      <c r="A17" s="185" t="s">
        <v>34</v>
      </c>
      <c r="B17" s="187">
        <v>6</v>
      </c>
      <c r="C17" s="152" t="s">
        <v>93</v>
      </c>
      <c r="D17" s="176" t="s">
        <v>73</v>
      </c>
      <c r="E17" s="179" t="s">
        <v>94</v>
      </c>
      <c r="F17" s="181"/>
      <c r="G17" s="152" t="s">
        <v>95</v>
      </c>
    </row>
    <row r="18" spans="1:7" ht="15" customHeight="1">
      <c r="A18" s="185"/>
      <c r="B18" s="187"/>
      <c r="C18" s="175"/>
      <c r="D18" s="177"/>
      <c r="E18" s="180"/>
      <c r="F18" s="182"/>
      <c r="G18" s="175"/>
    </row>
    <row r="19" spans="1:7" ht="12.75" customHeight="1">
      <c r="A19" s="185" t="s">
        <v>35</v>
      </c>
      <c r="B19" s="187">
        <v>7</v>
      </c>
      <c r="C19" s="152" t="s">
        <v>96</v>
      </c>
      <c r="D19" s="176" t="s">
        <v>97</v>
      </c>
      <c r="E19" s="179" t="s">
        <v>98</v>
      </c>
      <c r="F19" s="181"/>
      <c r="G19" s="152" t="s">
        <v>99</v>
      </c>
    </row>
    <row r="20" spans="1:7" ht="15" customHeight="1">
      <c r="A20" s="185"/>
      <c r="B20" s="187"/>
      <c r="C20" s="175"/>
      <c r="D20" s="177"/>
      <c r="E20" s="180"/>
      <c r="F20" s="182"/>
      <c r="G20" s="175"/>
    </row>
    <row r="21" spans="1:7" ht="12.75" customHeight="1">
      <c r="A21" s="185" t="s">
        <v>36</v>
      </c>
      <c r="B21" s="186">
        <v>8</v>
      </c>
      <c r="C21" s="152" t="s">
        <v>100</v>
      </c>
      <c r="D21" s="176" t="s">
        <v>101</v>
      </c>
      <c r="E21" s="179" t="s">
        <v>68</v>
      </c>
      <c r="F21" s="181"/>
      <c r="G21" s="152" t="s">
        <v>69</v>
      </c>
    </row>
    <row r="22" spans="1:7" ht="15" customHeight="1">
      <c r="A22" s="185"/>
      <c r="B22" s="186"/>
      <c r="C22" s="175"/>
      <c r="D22" s="177"/>
      <c r="E22" s="180"/>
      <c r="F22" s="182"/>
      <c r="G22" s="175"/>
    </row>
    <row r="23" spans="1:7" ht="12.75" customHeight="1">
      <c r="A23" s="185" t="s">
        <v>37</v>
      </c>
      <c r="B23" s="186">
        <v>9</v>
      </c>
      <c r="C23" s="152" t="s">
        <v>102</v>
      </c>
      <c r="D23" s="176" t="s">
        <v>79</v>
      </c>
      <c r="E23" s="179" t="s">
        <v>70</v>
      </c>
      <c r="F23" s="181"/>
      <c r="G23" s="152" t="s">
        <v>71</v>
      </c>
    </row>
    <row r="24" spans="1:7" ht="15" customHeight="1">
      <c r="A24" s="185"/>
      <c r="B24" s="186"/>
      <c r="C24" s="175"/>
      <c r="D24" s="177"/>
      <c r="E24" s="180"/>
      <c r="F24" s="182"/>
      <c r="G24" s="175"/>
    </row>
    <row r="25" spans="1:7" ht="12.75" customHeight="1">
      <c r="A25" s="185" t="s">
        <v>38</v>
      </c>
      <c r="B25" s="186">
        <v>10</v>
      </c>
      <c r="C25" s="152" t="s">
        <v>103</v>
      </c>
      <c r="D25" s="176" t="s">
        <v>73</v>
      </c>
      <c r="E25" s="179" t="s">
        <v>70</v>
      </c>
      <c r="F25" s="181"/>
      <c r="G25" s="152" t="s">
        <v>71</v>
      </c>
    </row>
    <row r="26" spans="1:7" ht="15" customHeight="1">
      <c r="A26" s="185"/>
      <c r="B26" s="186"/>
      <c r="C26" s="175"/>
      <c r="D26" s="177"/>
      <c r="E26" s="180"/>
      <c r="F26" s="182"/>
      <c r="G26" s="175"/>
    </row>
    <row r="27" spans="1:7" ht="12.75" customHeight="1">
      <c r="A27" s="185" t="s">
        <v>39</v>
      </c>
      <c r="B27" s="187">
        <v>11</v>
      </c>
      <c r="C27" s="152" t="s">
        <v>104</v>
      </c>
      <c r="D27" s="176" t="s">
        <v>67</v>
      </c>
      <c r="E27" s="179" t="s">
        <v>70</v>
      </c>
      <c r="F27" s="181"/>
      <c r="G27" s="152" t="s">
        <v>105</v>
      </c>
    </row>
    <row r="28" spans="1:7" ht="15" customHeight="1">
      <c r="A28" s="185"/>
      <c r="B28" s="187"/>
      <c r="C28" s="175"/>
      <c r="D28" s="177"/>
      <c r="E28" s="180"/>
      <c r="F28" s="182"/>
      <c r="G28" s="175"/>
    </row>
    <row r="29" spans="1:7" ht="15.75" customHeight="1">
      <c r="A29" s="185" t="s">
        <v>40</v>
      </c>
      <c r="B29" s="187">
        <v>12</v>
      </c>
      <c r="C29" s="152" t="s">
        <v>106</v>
      </c>
      <c r="D29" s="176" t="s">
        <v>67</v>
      </c>
      <c r="E29" s="179" t="s">
        <v>74</v>
      </c>
      <c r="F29" s="181"/>
      <c r="G29" s="152" t="s">
        <v>75</v>
      </c>
    </row>
    <row r="30" spans="1:7" ht="15" customHeight="1">
      <c r="A30" s="185"/>
      <c r="B30" s="187"/>
      <c r="C30" s="175"/>
      <c r="D30" s="177"/>
      <c r="E30" s="180"/>
      <c r="F30" s="182"/>
      <c r="G30" s="175"/>
    </row>
    <row r="31" spans="1:7" ht="12.75" customHeight="1">
      <c r="A31" s="185" t="s">
        <v>41</v>
      </c>
      <c r="B31" s="186">
        <v>13</v>
      </c>
      <c r="C31" s="152" t="s">
        <v>107</v>
      </c>
      <c r="D31" s="176" t="s">
        <v>67</v>
      </c>
      <c r="E31" s="179" t="s">
        <v>76</v>
      </c>
      <c r="F31" s="181"/>
      <c r="G31" s="152" t="s">
        <v>108</v>
      </c>
    </row>
    <row r="32" spans="1:7" ht="15" customHeight="1">
      <c r="A32" s="185"/>
      <c r="B32" s="186"/>
      <c r="C32" s="175"/>
      <c r="D32" s="177"/>
      <c r="E32" s="180"/>
      <c r="F32" s="182"/>
      <c r="G32" s="175"/>
    </row>
    <row r="33" spans="1:7" ht="12.75" customHeight="1">
      <c r="A33" s="185" t="s">
        <v>42</v>
      </c>
      <c r="B33" s="186">
        <v>14</v>
      </c>
      <c r="C33" s="152" t="s">
        <v>109</v>
      </c>
      <c r="D33" s="176" t="s">
        <v>110</v>
      </c>
      <c r="E33" s="179" t="s">
        <v>77</v>
      </c>
      <c r="F33" s="181"/>
      <c r="G33" s="152" t="s">
        <v>78</v>
      </c>
    </row>
    <row r="34" spans="1:7" ht="15" customHeight="1">
      <c r="A34" s="185"/>
      <c r="B34" s="186"/>
      <c r="C34" s="175"/>
      <c r="D34" s="177"/>
      <c r="E34" s="180"/>
      <c r="F34" s="182"/>
      <c r="G34" s="175"/>
    </row>
    <row r="35" spans="1:7" ht="12.75" customHeight="1">
      <c r="A35" s="185" t="s">
        <v>43</v>
      </c>
      <c r="B35" s="187">
        <v>15</v>
      </c>
      <c r="C35" s="152" t="s">
        <v>111</v>
      </c>
      <c r="D35" s="176" t="s">
        <v>79</v>
      </c>
      <c r="E35" s="179" t="s">
        <v>112</v>
      </c>
      <c r="F35" s="181"/>
      <c r="G35" s="152" t="s">
        <v>113</v>
      </c>
    </row>
    <row r="36" spans="1:7" ht="15" customHeight="1">
      <c r="A36" s="185"/>
      <c r="B36" s="187"/>
      <c r="C36" s="175"/>
      <c r="D36" s="177"/>
      <c r="E36" s="180"/>
      <c r="F36" s="182"/>
      <c r="G36" s="175"/>
    </row>
    <row r="37" spans="1:7" ht="15.75" customHeight="1">
      <c r="A37" s="185" t="s">
        <v>44</v>
      </c>
      <c r="B37" s="187">
        <v>16</v>
      </c>
      <c r="C37" s="152" t="s">
        <v>114</v>
      </c>
      <c r="D37" s="176" t="s">
        <v>115</v>
      </c>
      <c r="E37" s="179" t="s">
        <v>116</v>
      </c>
      <c r="F37" s="181"/>
      <c r="G37" s="152" t="s">
        <v>117</v>
      </c>
    </row>
    <row r="38" spans="1:7" ht="12.75" customHeight="1">
      <c r="A38" s="185"/>
      <c r="B38" s="187"/>
      <c r="C38" s="175"/>
      <c r="D38" s="177"/>
      <c r="E38" s="180"/>
      <c r="F38" s="182"/>
      <c r="G38" s="175"/>
    </row>
    <row r="39" spans="1:7" ht="12.75" customHeight="1">
      <c r="A39" s="185" t="s">
        <v>45</v>
      </c>
      <c r="B39" s="187">
        <v>17</v>
      </c>
      <c r="C39" s="152" t="s">
        <v>118</v>
      </c>
      <c r="D39" s="176" t="s">
        <v>64</v>
      </c>
      <c r="E39" s="179" t="s">
        <v>86</v>
      </c>
      <c r="F39" s="181"/>
      <c r="G39" s="152" t="s">
        <v>119</v>
      </c>
    </row>
    <row r="40" spans="1:7" ht="12.75" customHeight="1">
      <c r="A40" s="185"/>
      <c r="B40" s="187"/>
      <c r="C40" s="175"/>
      <c r="D40" s="177"/>
      <c r="E40" s="180"/>
      <c r="F40" s="182"/>
      <c r="G40" s="175"/>
    </row>
    <row r="41" spans="1:7" ht="12.75" customHeight="1">
      <c r="A41" s="185" t="s">
        <v>46</v>
      </c>
      <c r="B41" s="186"/>
      <c r="C41" s="152"/>
      <c r="D41" s="176"/>
      <c r="E41" s="179"/>
      <c r="F41" s="181"/>
      <c r="G41" s="152"/>
    </row>
    <row r="42" spans="1:7" ht="12.75" customHeight="1">
      <c r="A42" s="185"/>
      <c r="B42" s="186"/>
      <c r="C42" s="175"/>
      <c r="D42" s="177"/>
      <c r="E42" s="180"/>
      <c r="F42" s="182"/>
      <c r="G42" s="175"/>
    </row>
    <row r="43" spans="1:7" ht="12.75" customHeight="1">
      <c r="A43" s="185" t="s">
        <v>47</v>
      </c>
      <c r="B43" s="186"/>
      <c r="C43" s="152"/>
      <c r="D43" s="176"/>
      <c r="E43" s="179"/>
      <c r="F43" s="181"/>
      <c r="G43" s="152"/>
    </row>
    <row r="44" spans="1:7" ht="12.75" customHeight="1">
      <c r="A44" s="185"/>
      <c r="B44" s="186"/>
      <c r="C44" s="175"/>
      <c r="D44" s="177"/>
      <c r="E44" s="180"/>
      <c r="F44" s="182"/>
      <c r="G44" s="175"/>
    </row>
    <row r="45" spans="1:7" ht="12.75" customHeight="1">
      <c r="A45" s="185" t="s">
        <v>27</v>
      </c>
      <c r="B45" s="186"/>
      <c r="C45" s="152"/>
      <c r="D45" s="176"/>
      <c r="E45" s="179"/>
      <c r="F45" s="181"/>
      <c r="G45" s="152"/>
    </row>
    <row r="46" spans="1:7" ht="12.75" customHeight="1">
      <c r="A46" s="185"/>
      <c r="B46" s="186"/>
      <c r="C46" s="175"/>
      <c r="D46" s="177"/>
      <c r="E46" s="180"/>
      <c r="F46" s="182"/>
      <c r="G46" s="175"/>
    </row>
    <row r="47" spans="1:7" ht="12.75" customHeight="1">
      <c r="A47" s="185" t="s">
        <v>48</v>
      </c>
      <c r="B47" s="189"/>
      <c r="C47" s="152"/>
      <c r="D47" s="176"/>
      <c r="E47" s="179"/>
      <c r="F47" s="181"/>
      <c r="G47" s="152"/>
    </row>
    <row r="48" spans="1:7" ht="12.75" customHeight="1">
      <c r="A48" s="185"/>
      <c r="B48" s="186"/>
      <c r="C48" s="175"/>
      <c r="D48" s="177"/>
      <c r="E48" s="180"/>
      <c r="F48" s="182"/>
      <c r="G48" s="175"/>
    </row>
    <row r="49" spans="1:7" ht="12.75" customHeight="1">
      <c r="A49" s="185" t="s">
        <v>49</v>
      </c>
      <c r="B49" s="189"/>
      <c r="C49" s="152"/>
      <c r="D49" s="176"/>
      <c r="E49" s="179"/>
      <c r="F49" s="181"/>
      <c r="G49" s="152"/>
    </row>
    <row r="50" spans="1:7" ht="12.75" customHeight="1">
      <c r="A50" s="185"/>
      <c r="B50" s="186"/>
      <c r="C50" s="175"/>
      <c r="D50" s="177"/>
      <c r="E50" s="180"/>
      <c r="F50" s="182"/>
      <c r="G50" s="175"/>
    </row>
    <row r="51" spans="1:7" ht="12.75" customHeight="1">
      <c r="A51" s="185" t="s">
        <v>50</v>
      </c>
      <c r="B51" s="189"/>
      <c r="C51" s="152"/>
      <c r="D51" s="176"/>
      <c r="E51" s="179"/>
      <c r="F51" s="181"/>
      <c r="G51" s="152"/>
    </row>
    <row r="52" spans="1:7" ht="12.75" customHeight="1">
      <c r="A52" s="185"/>
      <c r="B52" s="186"/>
      <c r="C52" s="175"/>
      <c r="D52" s="177"/>
      <c r="E52" s="180"/>
      <c r="F52" s="182"/>
      <c r="G52" s="175"/>
    </row>
    <row r="53" spans="1:7" ht="12.75" customHeight="1">
      <c r="A53" s="185" t="s">
        <v>29</v>
      </c>
      <c r="B53" s="186"/>
      <c r="C53" s="152"/>
      <c r="D53" s="176"/>
      <c r="E53" s="179"/>
      <c r="F53" s="181"/>
      <c r="G53" s="152"/>
    </row>
    <row r="54" spans="1:7" ht="12.75" customHeight="1">
      <c r="A54" s="185"/>
      <c r="B54" s="186"/>
      <c r="C54" s="175"/>
      <c r="D54" s="177"/>
      <c r="E54" s="180"/>
      <c r="F54" s="182"/>
      <c r="G54" s="175"/>
    </row>
    <row r="55" spans="1:7" ht="12.75" customHeight="1">
      <c r="A55" s="185" t="s">
        <v>31</v>
      </c>
      <c r="B55" s="186"/>
      <c r="C55" s="152"/>
      <c r="D55" s="176"/>
      <c r="E55" s="179"/>
      <c r="F55" s="181"/>
      <c r="G55" s="152"/>
    </row>
    <row r="56" spans="1:7" ht="12.75" customHeight="1">
      <c r="A56" s="185"/>
      <c r="B56" s="186"/>
      <c r="C56" s="175"/>
      <c r="D56" s="177"/>
      <c r="E56" s="180"/>
      <c r="F56" s="182"/>
      <c r="G56" s="175"/>
    </row>
    <row r="57" spans="1:7" ht="12.75" customHeight="1">
      <c r="A57" s="185" t="s">
        <v>33</v>
      </c>
      <c r="B57" s="189">
        <v>26</v>
      </c>
      <c r="C57" s="152"/>
      <c r="D57" s="176"/>
      <c r="E57" s="179"/>
      <c r="F57" s="181"/>
      <c r="G57" s="152"/>
    </row>
    <row r="58" spans="1:7" ht="12.75" customHeight="1">
      <c r="A58" s="185"/>
      <c r="B58" s="189"/>
      <c r="C58" s="175"/>
      <c r="D58" s="177"/>
      <c r="E58" s="180"/>
      <c r="F58" s="182"/>
      <c r="G58" s="175"/>
    </row>
    <row r="59" spans="1:7" ht="12.75" customHeight="1">
      <c r="A59" s="185" t="s">
        <v>51</v>
      </c>
      <c r="B59" s="189">
        <v>27</v>
      </c>
      <c r="C59" s="152"/>
      <c r="D59" s="176"/>
      <c r="E59" s="179"/>
      <c r="F59" s="181"/>
      <c r="G59" s="152"/>
    </row>
    <row r="60" spans="1:7" ht="12.75" customHeight="1">
      <c r="A60" s="185"/>
      <c r="B60" s="189"/>
      <c r="C60" s="175"/>
      <c r="D60" s="177"/>
      <c r="E60" s="180"/>
      <c r="F60" s="182"/>
      <c r="G60" s="175"/>
    </row>
    <row r="61" spans="1:7" ht="12.75" customHeight="1">
      <c r="A61" s="185" t="s">
        <v>52</v>
      </c>
      <c r="B61" s="189">
        <v>28</v>
      </c>
      <c r="C61" s="152"/>
      <c r="D61" s="176"/>
      <c r="E61" s="179"/>
      <c r="F61" s="181"/>
      <c r="G61" s="152"/>
    </row>
    <row r="62" spans="1:7" ht="12.75" customHeight="1">
      <c r="A62" s="185"/>
      <c r="B62" s="189"/>
      <c r="C62" s="175"/>
      <c r="D62" s="177"/>
      <c r="E62" s="180"/>
      <c r="F62" s="182"/>
      <c r="G62" s="175"/>
    </row>
    <row r="63" spans="1:7" ht="12.75" customHeight="1">
      <c r="A63" s="185" t="s">
        <v>53</v>
      </c>
      <c r="B63" s="189">
        <v>29</v>
      </c>
      <c r="C63" s="152"/>
      <c r="D63" s="176"/>
      <c r="E63" s="179"/>
      <c r="F63" s="181"/>
      <c r="G63" s="152"/>
    </row>
    <row r="64" spans="1:7" ht="12.75" customHeight="1">
      <c r="A64" s="185"/>
      <c r="B64" s="189"/>
      <c r="C64" s="175"/>
      <c r="D64" s="177"/>
      <c r="E64" s="180"/>
      <c r="F64" s="182"/>
      <c r="G64" s="175"/>
    </row>
    <row r="65" spans="1:7" ht="12.75" customHeight="1">
      <c r="A65" s="185" t="s">
        <v>54</v>
      </c>
      <c r="B65" s="189">
        <v>30</v>
      </c>
      <c r="C65" s="152"/>
      <c r="D65" s="176"/>
      <c r="E65" s="179"/>
      <c r="F65" s="181"/>
      <c r="G65" s="152"/>
    </row>
    <row r="66" spans="1:7" ht="12.75" customHeight="1">
      <c r="A66" s="185"/>
      <c r="B66" s="189"/>
      <c r="C66" s="175"/>
      <c r="D66" s="177"/>
      <c r="E66" s="180"/>
      <c r="F66" s="182"/>
      <c r="G66" s="175"/>
    </row>
    <row r="67" spans="1:7" ht="12.75">
      <c r="A67" s="190" t="s">
        <v>53</v>
      </c>
      <c r="B67" s="189">
        <v>31</v>
      </c>
      <c r="C67" s="152"/>
      <c r="D67" s="176"/>
      <c r="E67" s="179"/>
      <c r="F67" s="181"/>
      <c r="G67" s="152"/>
    </row>
    <row r="68" spans="1:7" ht="12.75">
      <c r="A68" s="190"/>
      <c r="B68" s="189"/>
      <c r="C68" s="175"/>
      <c r="D68" s="178"/>
      <c r="E68" s="180"/>
      <c r="F68" s="182"/>
      <c r="G68" s="175"/>
    </row>
    <row r="69" spans="1:7" ht="12.75">
      <c r="A69" s="190" t="s">
        <v>54</v>
      </c>
      <c r="B69" s="189">
        <v>32</v>
      </c>
      <c r="C69" s="152"/>
      <c r="D69" s="176"/>
      <c r="E69" s="179"/>
      <c r="F69" s="181"/>
      <c r="G69" s="152"/>
    </row>
    <row r="70" spans="1:7" ht="12.75">
      <c r="A70" s="190"/>
      <c r="B70" s="189"/>
      <c r="C70" s="175"/>
      <c r="D70" s="178"/>
      <c r="E70" s="180"/>
      <c r="F70" s="182"/>
      <c r="G70" s="175"/>
    </row>
  </sheetData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A23:A24"/>
    <mergeCell ref="B23:B24"/>
    <mergeCell ref="C23:C24"/>
    <mergeCell ref="D23:D24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99" t="str">
        <f>HYPERLINK('[1]реквизиты'!$A$2)</f>
        <v>Турнир по борьбе САМБО памяти  К.А.Панагова</v>
      </c>
      <c r="B1" s="199"/>
      <c r="C1" s="199"/>
      <c r="D1" s="199"/>
      <c r="E1" s="199"/>
      <c r="F1" s="199"/>
      <c r="G1" s="199"/>
      <c r="H1" s="199"/>
    </row>
    <row r="2" spans="4:6" ht="15.75">
      <c r="D2" s="90"/>
      <c r="E2" s="191" t="str">
        <f>HYPERLINK('пр.взв.'!D4)</f>
        <v>в.к 57  кг.</v>
      </c>
      <c r="F2" s="191"/>
    </row>
    <row r="3" ht="12.75">
      <c r="C3" s="91" t="s">
        <v>61</v>
      </c>
    </row>
    <row r="4" ht="12.75">
      <c r="C4" s="92" t="s">
        <v>14</v>
      </c>
    </row>
    <row r="5" spans="1:8" ht="12.75">
      <c r="A5" s="167" t="s">
        <v>15</v>
      </c>
      <c r="B5" s="167" t="s">
        <v>5</v>
      </c>
      <c r="C5" s="177" t="s">
        <v>6</v>
      </c>
      <c r="D5" s="167" t="s">
        <v>16</v>
      </c>
      <c r="E5" s="167" t="s">
        <v>17</v>
      </c>
      <c r="F5" s="167" t="s">
        <v>18</v>
      </c>
      <c r="G5" s="167" t="s">
        <v>19</v>
      </c>
      <c r="H5" s="167" t="s">
        <v>20</v>
      </c>
    </row>
    <row r="6" spans="1:8" ht="12.75">
      <c r="A6" s="188"/>
      <c r="B6" s="188"/>
      <c r="C6" s="188"/>
      <c r="D6" s="188"/>
      <c r="E6" s="188"/>
      <c r="F6" s="188"/>
      <c r="G6" s="188"/>
      <c r="H6" s="188"/>
    </row>
    <row r="7" spans="1:8" ht="12.75">
      <c r="A7" s="198"/>
      <c r="B7" s="195"/>
      <c r="C7" s="196" t="e">
        <f>VLOOKUP(B7,'пр.взв.'!B7:C70,2,FALSE)</f>
        <v>#N/A</v>
      </c>
      <c r="D7" s="192" t="e">
        <f>VLOOKUP(B7,'пр.взв.'!B7:D70,3,FALSE)</f>
        <v>#N/A</v>
      </c>
      <c r="E7" s="192" t="e">
        <f>VLOOKUP(B7,'пр.взв.'!B7:E70,4,FALSE)</f>
        <v>#N/A</v>
      </c>
      <c r="F7" s="193"/>
      <c r="G7" s="197"/>
      <c r="H7" s="167"/>
    </row>
    <row r="8" spans="1:8" ht="12.75">
      <c r="A8" s="198"/>
      <c r="B8" s="167"/>
      <c r="C8" s="196"/>
      <c r="D8" s="192"/>
      <c r="E8" s="192"/>
      <c r="F8" s="193"/>
      <c r="G8" s="197"/>
      <c r="H8" s="167"/>
    </row>
    <row r="9" spans="1:8" ht="12.75">
      <c r="A9" s="194"/>
      <c r="B9" s="195"/>
      <c r="C9" s="196" t="e">
        <f>VLOOKUP(B9,'пр.взв.'!B7:C72,2,FALSE)</f>
        <v>#N/A</v>
      </c>
      <c r="D9" s="192" t="e">
        <f>VLOOKUP(B9,'пр.взв.'!B7:D72,3,FALSE)</f>
        <v>#N/A</v>
      </c>
      <c r="E9" s="192" t="e">
        <f>VLOOKUP(B9,'пр.взв.'!B7:E72,4,FALSE)</f>
        <v>#N/A</v>
      </c>
      <c r="F9" s="193"/>
      <c r="G9" s="167"/>
      <c r="H9" s="167"/>
    </row>
    <row r="10" spans="1:8" ht="12.75">
      <c r="A10" s="194"/>
      <c r="B10" s="167"/>
      <c r="C10" s="196"/>
      <c r="D10" s="192"/>
      <c r="E10" s="192"/>
      <c r="F10" s="193"/>
      <c r="G10" s="167"/>
      <c r="H10" s="167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61</v>
      </c>
    </row>
    <row r="16" spans="3:6" ht="15.75">
      <c r="C16" s="92" t="s">
        <v>22</v>
      </c>
      <c r="E16" s="191" t="str">
        <f>HYPERLINK('пр.взв.'!D4)</f>
        <v>в.к 57  кг.</v>
      </c>
      <c r="F16" s="191"/>
    </row>
    <row r="17" spans="1:8" ht="12.75">
      <c r="A17" s="167" t="s">
        <v>15</v>
      </c>
      <c r="B17" s="167" t="s">
        <v>5</v>
      </c>
      <c r="C17" s="177" t="s">
        <v>6</v>
      </c>
      <c r="D17" s="167" t="s">
        <v>16</v>
      </c>
      <c r="E17" s="167" t="s">
        <v>17</v>
      </c>
      <c r="F17" s="167" t="s">
        <v>18</v>
      </c>
      <c r="G17" s="167" t="s">
        <v>19</v>
      </c>
      <c r="H17" s="167" t="s">
        <v>20</v>
      </c>
    </row>
    <row r="18" spans="1:8" ht="12.75">
      <c r="A18" s="188"/>
      <c r="B18" s="188"/>
      <c r="C18" s="188"/>
      <c r="D18" s="188"/>
      <c r="E18" s="188"/>
      <c r="F18" s="188"/>
      <c r="G18" s="188"/>
      <c r="H18" s="188"/>
    </row>
    <row r="19" spans="1:8" ht="12.75">
      <c r="A19" s="198"/>
      <c r="B19" s="195"/>
      <c r="C19" s="196" t="e">
        <f>VLOOKUP(B19,'пр.взв.'!B7:C70,2,FALSE)</f>
        <v>#N/A</v>
      </c>
      <c r="D19" s="192" t="e">
        <f>VLOOKUP(B19,'пр.взв.'!B7:D82,3,FALSE)</f>
        <v>#N/A</v>
      </c>
      <c r="E19" s="192" t="e">
        <f>VLOOKUP(B19,'пр.взв.'!B7:E82,4,FALSE)</f>
        <v>#N/A</v>
      </c>
      <c r="F19" s="193"/>
      <c r="G19" s="197"/>
      <c r="H19" s="167"/>
    </row>
    <row r="20" spans="1:8" ht="12.75">
      <c r="A20" s="198"/>
      <c r="B20" s="167"/>
      <c r="C20" s="196"/>
      <c r="D20" s="192"/>
      <c r="E20" s="192"/>
      <c r="F20" s="193"/>
      <c r="G20" s="197"/>
      <c r="H20" s="167"/>
    </row>
    <row r="21" spans="1:8" ht="12.75">
      <c r="A21" s="194"/>
      <c r="B21" s="195"/>
      <c r="C21" s="196" t="e">
        <f>VLOOKUP(B21,'пр.взв.'!B9:C72,2,FALSE)</f>
        <v>#N/A</v>
      </c>
      <c r="D21" s="192" t="e">
        <f>VLOOKUP(B21,'пр.взв.'!B7:D84,3,FALSE)</f>
        <v>#N/A</v>
      </c>
      <c r="E21" s="192" t="e">
        <f>VLOOKUP(B21,'пр.взв.'!B7:E84,4,FALSE)</f>
        <v>#N/A</v>
      </c>
      <c r="F21" s="193"/>
      <c r="G21" s="167"/>
      <c r="H21" s="167"/>
    </row>
    <row r="22" spans="1:8" ht="12.75">
      <c r="A22" s="194"/>
      <c r="B22" s="167"/>
      <c r="C22" s="196"/>
      <c r="D22" s="192"/>
      <c r="E22" s="192"/>
      <c r="F22" s="193"/>
      <c r="G22" s="167"/>
      <c r="H22" s="167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1" t="str">
        <f>HYPERLINK('пр.взв.'!D4)</f>
        <v>в.к 57  кг.</v>
      </c>
      <c r="F29" s="191"/>
    </row>
    <row r="30" spans="1:8" ht="12.75">
      <c r="A30" s="167" t="s">
        <v>15</v>
      </c>
      <c r="B30" s="167" t="s">
        <v>5</v>
      </c>
      <c r="C30" s="177" t="s">
        <v>6</v>
      </c>
      <c r="D30" s="167" t="s">
        <v>16</v>
      </c>
      <c r="E30" s="167" t="s">
        <v>17</v>
      </c>
      <c r="F30" s="167" t="s">
        <v>18</v>
      </c>
      <c r="G30" s="167" t="s">
        <v>19</v>
      </c>
      <c r="H30" s="167" t="s">
        <v>20</v>
      </c>
    </row>
    <row r="31" spans="1:8" ht="12.75">
      <c r="A31" s="188"/>
      <c r="B31" s="188"/>
      <c r="C31" s="188"/>
      <c r="D31" s="188"/>
      <c r="E31" s="188"/>
      <c r="F31" s="188"/>
      <c r="G31" s="188"/>
      <c r="H31" s="188"/>
    </row>
    <row r="32" spans="1:8" ht="12.75">
      <c r="A32" s="198"/>
      <c r="B32" s="195"/>
      <c r="C32" s="196" t="e">
        <f>VLOOKUP(B32,'пр.взв.'!B7:C70,2,FALSE)</f>
        <v>#N/A</v>
      </c>
      <c r="D32" s="192" t="e">
        <f>VLOOKUP(B32,'пр.взв.'!B7:D95,3,FALSE)</f>
        <v>#N/A</v>
      </c>
      <c r="E32" s="192" t="e">
        <f>VLOOKUP(B32,'пр.взв.'!B7:E95,4,FALSE)</f>
        <v>#N/A</v>
      </c>
      <c r="F32" s="193"/>
      <c r="G32" s="197"/>
      <c r="H32" s="167"/>
    </row>
    <row r="33" spans="1:8" ht="12.75">
      <c r="A33" s="198"/>
      <c r="B33" s="167"/>
      <c r="C33" s="196"/>
      <c r="D33" s="192"/>
      <c r="E33" s="192"/>
      <c r="F33" s="193"/>
      <c r="G33" s="197"/>
      <c r="H33" s="167"/>
    </row>
    <row r="34" spans="1:8" ht="12.75">
      <c r="A34" s="194"/>
      <c r="B34" s="195"/>
      <c r="C34" s="196" t="e">
        <f>VLOOKUP(B34,'пр.взв.'!B9:C72,2,FALSE)</f>
        <v>#N/A</v>
      </c>
      <c r="D34" s="192" t="e">
        <f>VLOOKUP(B34,'пр.взв.'!B7:D97,3,FALSE)</f>
        <v>#N/A</v>
      </c>
      <c r="E34" s="192" t="e">
        <f>VLOOKUP(B34,'пр.взв.'!B7:E97,4,FALSE)</f>
        <v>#N/A</v>
      </c>
      <c r="F34" s="193"/>
      <c r="G34" s="167"/>
      <c r="H34" s="167"/>
    </row>
    <row r="35" spans="1:8" ht="12.75">
      <c r="A35" s="194"/>
      <c r="B35" s="167"/>
      <c r="C35" s="196"/>
      <c r="D35" s="192"/>
      <c r="E35" s="192"/>
      <c r="F35" s="193"/>
      <c r="G35" s="167"/>
      <c r="H35" s="167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9"/>
      <c r="G43" s="15"/>
    </row>
    <row r="44" spans="1:7" ht="12.75">
      <c r="A44" s="34">
        <f>HYPERLINK('[1]реквизиты'!$A$22)</f>
      </c>
      <c r="C44" s="37"/>
      <c r="D44" s="37"/>
      <c r="E44" s="150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54" t="str">
        <f>HYPERLINK('[1]реквизиты'!$A$2)</f>
        <v>Турнир по борьбе САМБО памяти  К.А.Панагова</v>
      </c>
      <c r="B1" s="154"/>
      <c r="C1" s="154"/>
      <c r="D1" s="154"/>
      <c r="E1" s="154"/>
      <c r="F1" s="154"/>
      <c r="G1" s="154"/>
      <c r="H1" s="154" t="str">
        <f>HYPERLINK('[1]реквизиты'!$A$2)</f>
        <v>Турнир по борьбе САМБО памяти  К.А.Панагова</v>
      </c>
      <c r="I1" s="154"/>
      <c r="J1" s="154"/>
      <c r="K1" s="154"/>
      <c r="L1" s="154"/>
      <c r="M1" s="154"/>
      <c r="N1" s="154"/>
      <c r="O1" s="146"/>
      <c r="P1" s="146"/>
      <c r="Q1" s="146"/>
      <c r="R1" s="146"/>
      <c r="S1" s="146"/>
      <c r="T1" s="146"/>
      <c r="U1" s="146"/>
      <c r="V1" s="146"/>
      <c r="W1" s="146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01">
        <f>HYPERLINK('[1]реквизиты'!$A$15)</f>
      </c>
      <c r="B2" s="202"/>
      <c r="C2" s="202"/>
      <c r="D2" s="202"/>
      <c r="E2" s="202"/>
      <c r="F2" s="202"/>
      <c r="G2" s="202"/>
      <c r="H2" s="201">
        <f>HYPERLINK('[1]реквизиты'!$A$15)</f>
      </c>
      <c r="I2" s="202"/>
      <c r="J2" s="202"/>
      <c r="K2" s="202"/>
      <c r="L2" s="202"/>
      <c r="M2" s="202"/>
      <c r="N2" s="202"/>
      <c r="O2" s="40"/>
      <c r="P2" s="40"/>
      <c r="Q2" s="40"/>
      <c r="R2" s="31"/>
      <c r="S2" s="31"/>
    </row>
    <row r="3" spans="2:14" ht="15.75">
      <c r="B3" s="38" t="s">
        <v>12</v>
      </c>
      <c r="C3" s="191" t="str">
        <f>HYPERLINK('пр.взв.'!D4)</f>
        <v>в.к 57  кг.</v>
      </c>
      <c r="D3" s="191"/>
      <c r="E3" s="78"/>
      <c r="F3" s="78"/>
      <c r="G3" s="78"/>
      <c r="I3" s="38" t="s">
        <v>13</v>
      </c>
      <c r="J3" s="191" t="str">
        <f>HYPERLINK('пр.взв.'!D4)</f>
        <v>в.к 57  кг.</v>
      </c>
      <c r="K3" s="191"/>
      <c r="L3" s="78"/>
      <c r="M3" s="78"/>
      <c r="N3" s="78"/>
    </row>
    <row r="4" spans="1:2" ht="16.5" thickBot="1">
      <c r="A4" s="200"/>
      <c r="B4" s="200"/>
    </row>
    <row r="5" spans="1:11" ht="12.75" customHeight="1">
      <c r="A5" s="207">
        <v>1</v>
      </c>
      <c r="B5" s="209" t="str">
        <f>VLOOKUP(A5,'пр.взв.'!B5:C68,2,FALSE)</f>
        <v>Тарлоев Казбек Валерьевич</v>
      </c>
      <c r="C5" s="209" t="str">
        <f>VLOOKUP(A5,'пр.взв.'!B5:G68,3,FALSE)</f>
        <v>.1990 кмс</v>
      </c>
      <c r="D5" s="209" t="str">
        <f>VLOOKUP(A5,'пр.взв.'!B5:G68,4,FALSE)</f>
        <v>Терек</v>
      </c>
      <c r="G5" s="19"/>
      <c r="H5" s="205">
        <v>2</v>
      </c>
      <c r="I5" s="203" t="str">
        <f>VLOOKUP(H5,'пр.взв.'!B7:C70,2,FALSE)</f>
        <v>Хупсергенов Резуан Русланович</v>
      </c>
      <c r="J5" s="203" t="str">
        <f>VLOOKUP(H5,'пр.взв.'!B7:E70,3,FALSE)</f>
        <v>1987 мс</v>
      </c>
      <c r="K5" s="203" t="str">
        <f>VLOOKUP(H5,'пр.взв.'!B7:E70,4,FALSE)</f>
        <v>Нальчик</v>
      </c>
    </row>
    <row r="6" spans="1:11" ht="15.75">
      <c r="A6" s="208"/>
      <c r="B6" s="210"/>
      <c r="C6" s="210"/>
      <c r="D6" s="210"/>
      <c r="E6" s="2"/>
      <c r="F6" s="2"/>
      <c r="G6" s="12"/>
      <c r="H6" s="206"/>
      <c r="I6" s="204"/>
      <c r="J6" s="204"/>
      <c r="K6" s="204"/>
    </row>
    <row r="7" spans="1:13" ht="15.75">
      <c r="A7" s="208">
        <v>17</v>
      </c>
      <c r="B7" s="204" t="str">
        <f>VLOOKUP(A7,'пр.взв.'!B7:C70,2,FALSE)</f>
        <v>Данилян Макич Рафикович</v>
      </c>
      <c r="C7" s="204" t="str">
        <f>VLOOKUP(A7,'пр.взв.'!B5:G68,3,FALSE)</f>
        <v>1992 кмс </v>
      </c>
      <c r="D7" s="204" t="str">
        <f>VLOOKUP(A7,'пр.взв.'!B5:G68,4,FALSE)</f>
        <v>Курганинск</v>
      </c>
      <c r="E7" s="4"/>
      <c r="F7" s="2"/>
      <c r="G7" s="2"/>
      <c r="H7" s="214">
        <v>18</v>
      </c>
      <c r="I7" s="211" t="e">
        <f>VLOOKUP(H7,'пр.взв.'!B9:C72,2,FALSE)</f>
        <v>#N/A</v>
      </c>
      <c r="J7" s="211" t="e">
        <f>VLOOKUP(H7,'пр.взв.'!B9:E72,3,FALSE)</f>
        <v>#N/A</v>
      </c>
      <c r="K7" s="211" t="e">
        <f>VLOOKUP(H7,'пр.взв.'!B9:E72,4,FALSE)</f>
        <v>#N/A</v>
      </c>
      <c r="L7" s="80"/>
      <c r="M7" s="82"/>
    </row>
    <row r="8" spans="1:13" ht="16.5" thickBot="1">
      <c r="A8" s="213"/>
      <c r="B8" s="210"/>
      <c r="C8" s="210"/>
      <c r="D8" s="210"/>
      <c r="E8" s="5"/>
      <c r="F8" s="9"/>
      <c r="G8" s="2"/>
      <c r="H8" s="206"/>
      <c r="I8" s="212"/>
      <c r="J8" s="212"/>
      <c r="K8" s="212"/>
      <c r="L8" s="81"/>
      <c r="M8" s="82"/>
    </row>
    <row r="9" spans="1:13" ht="15.75">
      <c r="A9" s="207">
        <v>9</v>
      </c>
      <c r="B9" s="209" t="str">
        <f>VLOOKUP(A9,'пр.взв.'!B9:C72,2,FALSE)</f>
        <v>Эдиев Анзор Нажмудинович</v>
      </c>
      <c r="C9" s="209" t="str">
        <f>VLOOKUP(A9,'пр.взв.'!B5:G68,3,FALSE)</f>
        <v>1990 кмс</v>
      </c>
      <c r="D9" s="209" t="str">
        <f>VLOOKUP(A9,'пр.взв.'!B5:G68,4,FALSE)</f>
        <v>Чеченская республика</v>
      </c>
      <c r="E9" s="5"/>
      <c r="F9" s="6"/>
      <c r="G9" s="2"/>
      <c r="H9" s="205">
        <v>10</v>
      </c>
      <c r="I9" s="203" t="str">
        <f>VLOOKUP(H9,'пр.взв.'!B11:C74,2,FALSE)</f>
        <v>Мусаев Усман Баудинович</v>
      </c>
      <c r="J9" s="203" t="str">
        <f>VLOOKUP(H9,'пр.взв.'!B11:E74,3,FALSE)</f>
        <v>1988 кмс</v>
      </c>
      <c r="K9" s="203" t="str">
        <f>VLOOKUP(H9,'пр.взв.'!B11:E74,4,FALSE)</f>
        <v>Чеченская республика</v>
      </c>
      <c r="L9" s="81"/>
      <c r="M9" s="83"/>
    </row>
    <row r="10" spans="1:13" ht="15.75">
      <c r="A10" s="208"/>
      <c r="B10" s="210"/>
      <c r="C10" s="210"/>
      <c r="D10" s="210"/>
      <c r="E10" s="10"/>
      <c r="F10" s="7"/>
      <c r="G10" s="2"/>
      <c r="H10" s="206"/>
      <c r="I10" s="204"/>
      <c r="J10" s="204"/>
      <c r="K10" s="204"/>
      <c r="L10" s="79"/>
      <c r="M10" s="84"/>
    </row>
    <row r="11" spans="1:13" ht="15.75">
      <c r="A11" s="208">
        <v>25</v>
      </c>
      <c r="B11" s="204" t="e">
        <f>VLOOKUP(A11,'пр.взв.'!B11:C74,2,FALSE)</f>
        <v>#N/A</v>
      </c>
      <c r="C11" s="204" t="e">
        <f>VLOOKUP(A11,'пр.взв.'!B5:G68,3,FALSE)</f>
        <v>#N/A</v>
      </c>
      <c r="D11" s="204" t="e">
        <f>VLOOKUP(A11,'пр.взв.'!B5:G68,4,FALSE)</f>
        <v>#N/A</v>
      </c>
      <c r="E11" s="3"/>
      <c r="F11" s="7"/>
      <c r="G11" s="2"/>
      <c r="H11" s="214">
        <v>26</v>
      </c>
      <c r="I11" s="211">
        <f>VLOOKUP(H11,'пр.взв.'!B13:C76,2,FALSE)</f>
        <v>0</v>
      </c>
      <c r="J11" s="211">
        <f>VLOOKUP(H11,'пр.взв.'!B13:E76,3,FALSE)</f>
        <v>0</v>
      </c>
      <c r="K11" s="211">
        <f>VLOOKUP(H11,'пр.взв.'!B13:E76,4,FALSE)</f>
        <v>0</v>
      </c>
      <c r="M11" s="85"/>
    </row>
    <row r="12" spans="1:13" ht="16.5" thickBot="1">
      <c r="A12" s="213"/>
      <c r="B12" s="210"/>
      <c r="C12" s="210"/>
      <c r="D12" s="210"/>
      <c r="E12" s="2"/>
      <c r="F12" s="7"/>
      <c r="G12" s="9"/>
      <c r="H12" s="206"/>
      <c r="I12" s="212"/>
      <c r="J12" s="212"/>
      <c r="K12" s="212"/>
      <c r="M12" s="85"/>
    </row>
    <row r="13" spans="1:14" ht="15.75">
      <c r="A13" s="207">
        <v>5</v>
      </c>
      <c r="B13" s="209" t="str">
        <f>VLOOKUP(A13,'пр.взв.'!B13:C76,2,FALSE)</f>
        <v>Шишлин Андрей Юрьевич</v>
      </c>
      <c r="C13" s="209" t="str">
        <f>VLOOKUP(A13,'пр.взв.'!B5:G68,3,FALSE)</f>
        <v>1986 мс</v>
      </c>
      <c r="D13" s="209" t="str">
        <f>VLOOKUP(A13,'пр.взв.'!B5:G68,4,FALSE)</f>
        <v>Вологда</v>
      </c>
      <c r="E13" s="2"/>
      <c r="F13" s="7"/>
      <c r="G13" s="13"/>
      <c r="H13" s="205">
        <v>6</v>
      </c>
      <c r="I13" s="203" t="str">
        <f>VLOOKUP(H13,'пр.взв.'!B15:C78,2,FALSE)</f>
        <v>Дагиров Рустам</v>
      </c>
      <c r="J13" s="203" t="str">
        <f>VLOOKUP(H13,'пр.взв.'!B15:E78,3,FALSE)</f>
        <v>1988 кмс</v>
      </c>
      <c r="K13" s="203" t="str">
        <f>VLOOKUP(H13,'пр.взв.'!B15:E78,4,FALSE)</f>
        <v>Хасаюртовский р-он</v>
      </c>
      <c r="M13" s="85"/>
      <c r="N13" s="87"/>
    </row>
    <row r="14" spans="1:14" ht="15.75">
      <c r="A14" s="208"/>
      <c r="B14" s="210"/>
      <c r="C14" s="210"/>
      <c r="D14" s="210"/>
      <c r="E14" s="8"/>
      <c r="F14" s="7"/>
      <c r="G14" s="2"/>
      <c r="H14" s="206"/>
      <c r="I14" s="204"/>
      <c r="J14" s="204"/>
      <c r="K14" s="204"/>
      <c r="L14" s="80"/>
      <c r="M14" s="84"/>
      <c r="N14" s="85"/>
    </row>
    <row r="15" spans="1:14" ht="15.75">
      <c r="A15" s="208">
        <v>21</v>
      </c>
      <c r="B15" s="204" t="e">
        <f>VLOOKUP(A15,'пр.взв.'!B15:C78,2,FALSE)</f>
        <v>#N/A</v>
      </c>
      <c r="C15" s="204" t="e">
        <f>VLOOKUP(A15,'пр.взв.'!B5:G68,3,FALSE)</f>
        <v>#N/A</v>
      </c>
      <c r="D15" s="204" t="e">
        <f>VLOOKUP(A15,'пр.взв.'!B5:G68,4,FALSE)</f>
        <v>#N/A</v>
      </c>
      <c r="E15" s="4"/>
      <c r="F15" s="7"/>
      <c r="G15" s="2"/>
      <c r="H15" s="214">
        <v>22</v>
      </c>
      <c r="I15" s="211" t="e">
        <f>VLOOKUP(H15,'пр.взв.'!B17:C80,2,FALSE)</f>
        <v>#N/A</v>
      </c>
      <c r="J15" s="211" t="e">
        <f>VLOOKUP(H15,'пр.взв.'!B17:E80,3,FALSE)</f>
        <v>#N/A</v>
      </c>
      <c r="K15" s="211" t="e">
        <f>VLOOKUP(H15,'пр.взв.'!B17:E80,4,FALSE)</f>
        <v>#N/A</v>
      </c>
      <c r="L15" s="81"/>
      <c r="M15" s="84"/>
      <c r="N15" s="85"/>
    </row>
    <row r="16" spans="1:14" ht="16.5" thickBot="1">
      <c r="A16" s="213"/>
      <c r="B16" s="210"/>
      <c r="C16" s="210"/>
      <c r="D16" s="210"/>
      <c r="E16" s="5"/>
      <c r="F16" s="11"/>
      <c r="G16" s="2"/>
      <c r="H16" s="206"/>
      <c r="I16" s="212"/>
      <c r="J16" s="212"/>
      <c r="K16" s="212"/>
      <c r="L16" s="81"/>
      <c r="M16" s="86"/>
      <c r="N16" s="85"/>
    </row>
    <row r="17" spans="1:14" ht="15.75">
      <c r="A17" s="207">
        <v>13</v>
      </c>
      <c r="B17" s="209" t="str">
        <f>VLOOKUP(A17,'пр.взв.'!B17:C80,2,FALSE)</f>
        <v>Горбулин Ян Сергеевич</v>
      </c>
      <c r="C17" s="209" t="str">
        <f>VLOOKUP(A17,'пр.взв.'!B5:G68,3,FALSE)</f>
        <v>1991 кмс</v>
      </c>
      <c r="D17" s="209" t="str">
        <f>VLOOKUP(A17,'пр.взв.'!B5:G68,4,FALSE)</f>
        <v>Кр Кр Армавир</v>
      </c>
      <c r="E17" s="5"/>
      <c r="F17" s="2"/>
      <c r="G17" s="2"/>
      <c r="H17" s="205">
        <v>14</v>
      </c>
      <c r="I17" s="203" t="str">
        <f>VLOOKUP(H17,'пр.взв.'!B19:C82,2,FALSE)</f>
        <v>Охтов Азамат Джумаладинович</v>
      </c>
      <c r="J17" s="203" t="str">
        <f>VLOOKUP(H17,'пр.взв.'!B19:E82,3,FALSE)</f>
        <v>26.02.89 кмс</v>
      </c>
      <c r="K17" s="203" t="str">
        <f>VLOOKUP(H17,'пр.взв.'!B19:E82,4,FALSE)</f>
        <v>Ставропольский кр</v>
      </c>
      <c r="L17" s="81"/>
      <c r="M17" s="82"/>
      <c r="N17" s="85"/>
    </row>
    <row r="18" spans="1:14" ht="15.75">
      <c r="A18" s="208"/>
      <c r="B18" s="210"/>
      <c r="C18" s="210"/>
      <c r="D18" s="210"/>
      <c r="E18" s="10"/>
      <c r="F18" s="2"/>
      <c r="G18" s="2"/>
      <c r="H18" s="206"/>
      <c r="I18" s="204"/>
      <c r="J18" s="204"/>
      <c r="K18" s="204"/>
      <c r="L18" s="79"/>
      <c r="M18" s="82"/>
      <c r="N18" s="85"/>
    </row>
    <row r="19" spans="1:14" ht="15.75">
      <c r="A19" s="208">
        <v>29</v>
      </c>
      <c r="B19" s="204">
        <f>VLOOKUP(A19,'пр.взв.'!B19:C82,2,FALSE)</f>
        <v>0</v>
      </c>
      <c r="C19" s="204">
        <f>VLOOKUP(A19,'пр.взв.'!B5:G68,3,FALSE)</f>
        <v>0</v>
      </c>
      <c r="D19" s="204">
        <f>VLOOKUP(A19,'пр.взв.'!B5:G68,4,FALSE)</f>
        <v>0</v>
      </c>
      <c r="E19" s="3"/>
      <c r="F19" s="2"/>
      <c r="G19" s="2"/>
      <c r="H19" s="214">
        <v>30</v>
      </c>
      <c r="I19" s="211">
        <f>VLOOKUP(H19,'пр.взв.'!B21:C84,2,FALSE)</f>
        <v>0</v>
      </c>
      <c r="J19" s="211">
        <f>VLOOKUP(H19,'пр.взв.'!B21:E84,3,FALSE)</f>
        <v>0</v>
      </c>
      <c r="K19" s="211">
        <f>VLOOKUP(H19,'пр.взв.'!B21:E84,4,FALSE)</f>
        <v>0</v>
      </c>
      <c r="N19" s="85"/>
    </row>
    <row r="20" spans="1:14" ht="16.5" thickBot="1">
      <c r="A20" s="213"/>
      <c r="B20" s="210"/>
      <c r="C20" s="210"/>
      <c r="D20" s="210"/>
      <c r="E20" s="2"/>
      <c r="F20" s="2"/>
      <c r="G20" s="45"/>
      <c r="H20" s="206"/>
      <c r="I20" s="212"/>
      <c r="J20" s="212"/>
      <c r="K20" s="212"/>
      <c r="N20" s="88"/>
    </row>
    <row r="21" spans="1:14" ht="15.75">
      <c r="A21" s="207">
        <v>3</v>
      </c>
      <c r="B21" s="209" t="str">
        <f>VLOOKUP(A21,'пр.взв.'!B5:C68,2,FALSE)</f>
        <v>Гукосян Макич Рафикович</v>
      </c>
      <c r="C21" s="209" t="str">
        <f>VLOOKUP(A21,'пр.взв.'!B5:G68,3,FALSE)</f>
        <v>1989 кмс</v>
      </c>
      <c r="D21" s="209" t="str">
        <f>VLOOKUP(A21,'пр.взв.'!B5:G68,4,FALSE)</f>
        <v>Курганинск</v>
      </c>
      <c r="E21" s="2"/>
      <c r="F21" s="2"/>
      <c r="G21" s="2"/>
      <c r="H21" s="205">
        <v>4</v>
      </c>
      <c r="I21" s="203" t="str">
        <f>VLOOKUP(H21,'пр.взв.'!B7:C70,2,FALSE)</f>
        <v>Балян Эдгард Сейранович</v>
      </c>
      <c r="J21" s="203" t="str">
        <f>VLOOKUP(H21,'пр.взв.'!B7:E70,3,FALSE)</f>
        <v>1986 кмс</v>
      </c>
      <c r="K21" s="203" t="str">
        <f>VLOOKUP(H21,'пр.взв.'!B7:E70,4,FALSE)</f>
        <v>Курганинск</v>
      </c>
      <c r="N21" s="85"/>
    </row>
    <row r="22" spans="1:14" ht="15.75">
      <c r="A22" s="208"/>
      <c r="B22" s="210"/>
      <c r="C22" s="210"/>
      <c r="D22" s="210"/>
      <c r="E22" s="8"/>
      <c r="F22" s="2"/>
      <c r="G22" s="2"/>
      <c r="H22" s="206"/>
      <c r="I22" s="204"/>
      <c r="J22" s="204"/>
      <c r="K22" s="204"/>
      <c r="N22" s="85"/>
    </row>
    <row r="23" spans="1:14" ht="15.75">
      <c r="A23" s="208">
        <v>19</v>
      </c>
      <c r="B23" s="204" t="e">
        <f>VLOOKUP(A23,'пр.взв.'!B23:C86,2,FALSE)</f>
        <v>#N/A</v>
      </c>
      <c r="C23" s="204" t="e">
        <f>VLOOKUP(A23,'пр.взв.'!B5:G68,3,FALSE)</f>
        <v>#N/A</v>
      </c>
      <c r="D23" s="204" t="e">
        <f>VLOOKUP(A23,'пр.взв.'!B5:G68,4,FALSE)</f>
        <v>#N/A</v>
      </c>
      <c r="E23" s="4"/>
      <c r="F23" s="2"/>
      <c r="G23" s="2"/>
      <c r="H23" s="214">
        <v>20</v>
      </c>
      <c r="I23" s="211" t="e">
        <f>VLOOKUP(H23,'пр.взв.'!B25:C88,2,FALSE)</f>
        <v>#N/A</v>
      </c>
      <c r="J23" s="211" t="e">
        <f>VLOOKUP(H23,'пр.взв.'!B25:E88,3,FALSE)</f>
        <v>#N/A</v>
      </c>
      <c r="K23" s="211" t="e">
        <f>VLOOKUP(H23,'пр.взв.'!B25:E88,4,FALSE)</f>
        <v>#N/A</v>
      </c>
      <c r="L23" s="80"/>
      <c r="M23" s="82"/>
      <c r="N23" s="85"/>
    </row>
    <row r="24" spans="1:14" ht="16.5" thickBot="1">
      <c r="A24" s="213"/>
      <c r="B24" s="210"/>
      <c r="C24" s="210"/>
      <c r="D24" s="210"/>
      <c r="E24" s="5"/>
      <c r="F24" s="9"/>
      <c r="G24" s="2"/>
      <c r="H24" s="206"/>
      <c r="I24" s="212"/>
      <c r="J24" s="212"/>
      <c r="K24" s="212"/>
      <c r="L24" s="81"/>
      <c r="M24" s="82"/>
      <c r="N24" s="85"/>
    </row>
    <row r="25" spans="1:14" ht="15.75">
      <c r="A25" s="207">
        <v>11</v>
      </c>
      <c r="B25" s="209" t="str">
        <f>VLOOKUP(A25,'пр.взв.'!B25:C88,2,FALSE)</f>
        <v>Алиев Умар Гиланеивич</v>
      </c>
      <c r="C25" s="209" t="str">
        <f>VLOOKUP(A25,'пр.взв.'!B5:G68,3,FALSE)</f>
        <v>1991 кмс</v>
      </c>
      <c r="D25" s="209" t="str">
        <f>VLOOKUP(A25,'пр.взв.'!B5:G68,4,FALSE)</f>
        <v>Чеченская республика</v>
      </c>
      <c r="E25" s="5"/>
      <c r="F25" s="6"/>
      <c r="G25" s="2"/>
      <c r="H25" s="205">
        <v>12</v>
      </c>
      <c r="I25" s="203" t="str">
        <f>VLOOKUP(H25,'пр.взв.'!B27:C90,2,FALSE)</f>
        <v>Огузов Альберт</v>
      </c>
      <c r="J25" s="203" t="str">
        <f>VLOOKUP(H25,'пр.взв.'!B27:E90,3,FALSE)</f>
        <v>1991 кмс</v>
      </c>
      <c r="K25" s="203" t="str">
        <f>VLOOKUP(H25,'пр.взв.'!B27:E90,4,FALSE)</f>
        <v>Карачаево-Черкеская республика</v>
      </c>
      <c r="L25" s="81"/>
      <c r="M25" s="83"/>
      <c r="N25" s="85"/>
    </row>
    <row r="26" spans="1:14" ht="15.75">
      <c r="A26" s="208"/>
      <c r="B26" s="210"/>
      <c r="C26" s="210"/>
      <c r="D26" s="210"/>
      <c r="E26" s="10"/>
      <c r="F26" s="7"/>
      <c r="G26" s="2"/>
      <c r="H26" s="206"/>
      <c r="I26" s="204"/>
      <c r="J26" s="204"/>
      <c r="K26" s="204"/>
      <c r="L26" s="79"/>
      <c r="M26" s="84"/>
      <c r="N26" s="85"/>
    </row>
    <row r="27" spans="1:14" ht="15.75">
      <c r="A27" s="208">
        <v>27</v>
      </c>
      <c r="B27" s="204">
        <f>VLOOKUP(A27,'пр.взв.'!B27:C90,2,FALSE)</f>
        <v>0</v>
      </c>
      <c r="C27" s="204">
        <f>VLOOKUP(A27,'пр.взв.'!B5:G68,3,FALSE)</f>
        <v>0</v>
      </c>
      <c r="D27" s="204">
        <f>VLOOKUP(A27,'пр.взв.'!B5:G68,4,FALSE)</f>
        <v>0</v>
      </c>
      <c r="E27" s="3"/>
      <c r="F27" s="7"/>
      <c r="G27" s="2"/>
      <c r="H27" s="214">
        <v>28</v>
      </c>
      <c r="I27" s="211">
        <f>VLOOKUP(H27,'пр.взв.'!B29:C92,2,FALSE)</f>
        <v>0</v>
      </c>
      <c r="J27" s="211">
        <f>VLOOKUP(H27,'пр.взв.'!B29:E92,3,FALSE)</f>
        <v>0</v>
      </c>
      <c r="K27" s="211">
        <f>VLOOKUP(H27,'пр.взв.'!B29:E92,4,FALSE)</f>
        <v>0</v>
      </c>
      <c r="M27" s="85"/>
      <c r="N27" s="85"/>
    </row>
    <row r="28" spans="1:14" ht="16.5" thickBot="1">
      <c r="A28" s="213"/>
      <c r="B28" s="210"/>
      <c r="C28" s="210"/>
      <c r="D28" s="210"/>
      <c r="E28" s="2"/>
      <c r="F28" s="7"/>
      <c r="G28" s="2"/>
      <c r="H28" s="206"/>
      <c r="I28" s="212"/>
      <c r="J28" s="212"/>
      <c r="K28" s="212"/>
      <c r="M28" s="85"/>
      <c r="N28" s="85"/>
    </row>
    <row r="29" spans="1:14" ht="15.75">
      <c r="A29" s="207">
        <v>7</v>
      </c>
      <c r="B29" s="209" t="str">
        <f>VLOOKUP(A29,'пр.взв.'!B5:C68,2,FALSE)</f>
        <v>Козаев Алан Тланбекович</v>
      </c>
      <c r="C29" s="209" t="str">
        <f>VLOOKUP(A29,'пр.взв.'!B5:G68,3,FALSE)</f>
        <v>24.10.82 кмс</v>
      </c>
      <c r="D29" s="209" t="str">
        <f>VLOOKUP(A29,'пр.взв.'!B5:G68,4,FALSE)</f>
        <v>РСО-Алания Вадикавказ</v>
      </c>
      <c r="E29" s="2"/>
      <c r="F29" s="7"/>
      <c r="G29" s="89"/>
      <c r="H29" s="205">
        <v>8</v>
      </c>
      <c r="I29" s="203" t="str">
        <f>VLOOKUP(H29,'пр.взв.'!B7:C70,2,FALSE)</f>
        <v>Хугаев Сослан Абреметович</v>
      </c>
      <c r="J29" s="203" t="str">
        <f>VLOOKUP(H29,'пр.взв.'!B7:E70,3,FALSE)</f>
        <v>2.03.92 кмс</v>
      </c>
      <c r="K29" s="203" t="str">
        <f>VLOOKUP(H29,'пр.взв.'!B7:E70,4,FALSE)</f>
        <v>РСО-Алания Беслан</v>
      </c>
      <c r="M29" s="85"/>
      <c r="N29" s="88"/>
    </row>
    <row r="30" spans="1:13" ht="15.75">
      <c r="A30" s="208"/>
      <c r="B30" s="210"/>
      <c r="C30" s="210"/>
      <c r="D30" s="210"/>
      <c r="E30" s="8"/>
      <c r="F30" s="7"/>
      <c r="G30" s="2"/>
      <c r="H30" s="206"/>
      <c r="I30" s="204"/>
      <c r="J30" s="204"/>
      <c r="K30" s="204"/>
      <c r="M30" s="85"/>
    </row>
    <row r="31" spans="1:13" ht="15.75">
      <c r="A31" s="208">
        <v>23</v>
      </c>
      <c r="B31" s="204" t="e">
        <f>VLOOKUP(A31,'пр.взв.'!B31:C94,2,FALSE)</f>
        <v>#N/A</v>
      </c>
      <c r="C31" s="204" t="e">
        <f>VLOOKUP(A31,'пр.взв.'!B5:G68,3,FALSE)</f>
        <v>#N/A</v>
      </c>
      <c r="D31" s="204" t="e">
        <f>VLOOKUP(A31,'пр.взв.'!B5:G68,4,FALSE)</f>
        <v>#N/A</v>
      </c>
      <c r="E31" s="4"/>
      <c r="F31" s="7"/>
      <c r="G31" s="2"/>
      <c r="H31" s="214">
        <v>24</v>
      </c>
      <c r="I31" s="211" t="e">
        <f>VLOOKUP(H31,'пр.взв.'!B33:C96,2,FALSE)</f>
        <v>#N/A</v>
      </c>
      <c r="J31" s="211" t="e">
        <f>VLOOKUP(H31,'пр.взв.'!B33:E96,3,FALSE)</f>
        <v>#N/A</v>
      </c>
      <c r="K31" s="211" t="e">
        <f>VLOOKUP(H31,'пр.взв.'!B33:E96,4,FALSE)</f>
        <v>#N/A</v>
      </c>
      <c r="L31" s="80"/>
      <c r="M31" s="84"/>
    </row>
    <row r="32" spans="1:13" ht="16.5" thickBot="1">
      <c r="A32" s="213"/>
      <c r="B32" s="210"/>
      <c r="C32" s="210"/>
      <c r="D32" s="210"/>
      <c r="E32" s="5"/>
      <c r="F32" s="11"/>
      <c r="G32" s="2"/>
      <c r="H32" s="206"/>
      <c r="I32" s="212"/>
      <c r="J32" s="212"/>
      <c r="K32" s="212"/>
      <c r="L32" s="81"/>
      <c r="M32" s="86"/>
    </row>
    <row r="33" spans="1:13" ht="15.75">
      <c r="A33" s="207">
        <v>15</v>
      </c>
      <c r="B33" s="209" t="str">
        <f>VLOOKUP(A33,'пр.взв.'!B33:C96,2,FALSE)</f>
        <v>Ионов Анзор Абдулович</v>
      </c>
      <c r="C33" s="209" t="str">
        <f>VLOOKUP(A33,'пр.взв.'!B5:G68,3,FALSE)</f>
        <v>1990 кмс</v>
      </c>
      <c r="D33" s="209" t="str">
        <f>VLOOKUP(A33,'пр.взв.'!B5:G68,4,FALSE)</f>
        <v>Ростов </v>
      </c>
      <c r="E33" s="5"/>
      <c r="F33" s="2"/>
      <c r="G33" s="2"/>
      <c r="H33" s="205">
        <v>16</v>
      </c>
      <c r="I33" s="203" t="str">
        <f>VLOOKUP(H33,'пр.взв.'!B35:C98,2,FALSE)</f>
        <v>Халлыев Рустам Мухамметмуратович</v>
      </c>
      <c r="J33" s="203" t="str">
        <f>VLOOKUP(H33,'пр.взв.'!B35:E98,3,FALSE)</f>
        <v>11.11.1986 кмс</v>
      </c>
      <c r="K33" s="203" t="str">
        <f>VLOOKUP(H33,'пр.взв.'!B35:E98,4,FALSE)</f>
        <v>Волгоград</v>
      </c>
      <c r="L33" s="81"/>
      <c r="M33" s="82"/>
    </row>
    <row r="34" spans="1:13" ht="15.75">
      <c r="A34" s="208"/>
      <c r="B34" s="210"/>
      <c r="C34" s="210"/>
      <c r="D34" s="210"/>
      <c r="E34" s="10"/>
      <c r="F34" s="2"/>
      <c r="G34" s="2"/>
      <c r="H34" s="206"/>
      <c r="I34" s="204"/>
      <c r="J34" s="204"/>
      <c r="K34" s="204"/>
      <c r="L34" s="79"/>
      <c r="M34" s="82"/>
    </row>
    <row r="35" spans="1:11" ht="15.75">
      <c r="A35" s="208">
        <v>31</v>
      </c>
      <c r="B35" s="204">
        <f>VLOOKUP(A35,'пр.взв.'!B35:C98,2,FALSE)</f>
        <v>0</v>
      </c>
      <c r="C35" s="204">
        <f>VLOOKUP(A35,'пр.взв.'!B5:G68,3,FALSE)</f>
        <v>0</v>
      </c>
      <c r="D35" s="204">
        <f>VLOOKUP(A35,'пр.взв.'!B5:G68,4,FALSE)</f>
        <v>0</v>
      </c>
      <c r="E35" s="3"/>
      <c r="F35" s="2"/>
      <c r="G35" s="2"/>
      <c r="H35" s="214">
        <v>32</v>
      </c>
      <c r="I35" s="211">
        <f>VLOOKUP(H35,'пр.взв.'!B37:C100,2,FALSE)</f>
        <v>0</v>
      </c>
      <c r="J35" s="211">
        <f>VLOOKUP(H35,'пр.взв.'!B37:E100,3,FALSE)</f>
        <v>0</v>
      </c>
      <c r="K35" s="211">
        <f>VLOOKUP(H35,'пр.взв.'!B37:E100,4,FALSE)</f>
        <v>0</v>
      </c>
    </row>
    <row r="36" spans="1:11" ht="13.5" customHeight="1" thickBot="1">
      <c r="A36" s="213"/>
      <c r="B36" s="215"/>
      <c r="C36" s="215"/>
      <c r="D36" s="215"/>
      <c r="H36" s="216"/>
      <c r="I36" s="212"/>
      <c r="J36" s="212"/>
      <c r="K36" s="212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="85" zoomScaleNormal="85" workbookViewId="0" topLeftCell="A4">
      <selection activeCell="M44" sqref="M4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0" t="s">
        <v>56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24" ht="13.5" customHeight="1" thickBot="1">
      <c r="A2" s="156" t="s">
        <v>57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4:19" ht="27.75" customHeight="1" thickBot="1">
      <c r="D3" s="146"/>
      <c r="E3" s="146"/>
      <c r="F3" s="228" t="str">
        <f>HYPERLINK('[1]реквизиты'!$A$2)</f>
        <v>Турнир по борьбе САМБО памяти  К.А.Панагова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30"/>
    </row>
    <row r="4" spans="1:23" ht="15" customHeight="1" thickBot="1">
      <c r="A4" s="127"/>
      <c r="B4" s="127"/>
      <c r="F4" s="238" t="str">
        <f>HYPERLINK('[1]реквизиты'!$A$3)</f>
        <v>22-25 мая 2009 г.     г. Терек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148"/>
      <c r="U4" s="148"/>
      <c r="V4" s="224" t="str">
        <f>HYPERLINK('пр.взв.'!D4)</f>
        <v>в.к 57  кг.</v>
      </c>
      <c r="W4" s="225"/>
    </row>
    <row r="5" spans="1:24" ht="14.25" customHeight="1" thickBot="1">
      <c r="A5" s="155" t="s">
        <v>0</v>
      </c>
      <c r="H5" s="78"/>
      <c r="I5" s="155" t="s">
        <v>2</v>
      </c>
      <c r="P5" s="232" t="str">
        <f>VLOOKUP(O6,'пр.взв.'!B7:E70,2,FALSE)</f>
        <v>Козаев Алан Тланбекович</v>
      </c>
      <c r="Q5" s="233"/>
      <c r="R5" s="233"/>
      <c r="S5" s="234"/>
      <c r="V5" s="226"/>
      <c r="W5" s="227"/>
      <c r="X5" s="155" t="s">
        <v>1</v>
      </c>
    </row>
    <row r="6" spans="1:26" ht="14.25" customHeight="1" thickBot="1">
      <c r="A6" s="231"/>
      <c r="B6" s="105"/>
      <c r="E6" s="30"/>
      <c r="F6" s="30"/>
      <c r="G6" s="30"/>
      <c r="H6" s="30"/>
      <c r="I6" s="155"/>
      <c r="J6" s="15"/>
      <c r="K6" s="120"/>
      <c r="L6" s="98"/>
      <c r="M6" s="15"/>
      <c r="N6" s="111"/>
      <c r="O6" s="113">
        <v>7</v>
      </c>
      <c r="P6" s="235"/>
      <c r="Q6" s="236"/>
      <c r="R6" s="236"/>
      <c r="S6" s="237"/>
      <c r="X6" s="231"/>
      <c r="Z6" s="39"/>
    </row>
    <row r="7" spans="1:24" ht="12.75" customHeight="1" thickBot="1">
      <c r="A7" s="207">
        <v>1</v>
      </c>
      <c r="B7" s="209" t="str">
        <f>VLOOKUP(A7,'пр.взв.'!B7:C70,2,FALSE)</f>
        <v>Тарлоев Казбек Валерьевич</v>
      </c>
      <c r="C7" s="209" t="str">
        <f>VLOOKUP(A7,'пр.взв.'!B7:G70,3,FALSE)</f>
        <v>.1990 кмс</v>
      </c>
      <c r="D7" s="209" t="str">
        <f>VLOOKUP(A7,'пр.взв.'!B7:G70,4,FALSE)</f>
        <v>Терек</v>
      </c>
      <c r="E7" s="30"/>
      <c r="F7" s="30"/>
      <c r="G7" s="48"/>
      <c r="I7" s="100"/>
      <c r="J7" s="15"/>
      <c r="K7" s="18"/>
      <c r="L7" s="120"/>
      <c r="M7" s="98"/>
      <c r="N7" s="118"/>
      <c r="O7" s="119"/>
      <c r="P7" s="53"/>
      <c r="Q7" s="56" t="s">
        <v>24</v>
      </c>
      <c r="R7" s="30"/>
      <c r="S7" s="30"/>
      <c r="T7" s="30"/>
      <c r="U7" s="209" t="str">
        <f>VLOOKUP(X7,'пр.взв.'!B7:G70,2,FALSE)</f>
        <v>Хупсергенов Резуан Русланович</v>
      </c>
      <c r="V7" s="209" t="str">
        <f>VLOOKUP(X7,'пр.взв.'!B7:G70,3,FALSE)</f>
        <v>1987 мс</v>
      </c>
      <c r="W7" s="209" t="str">
        <f>VLOOKUP(X7,'пр.взв.'!B7:G70,4,FALSE)</f>
        <v>Нальчик</v>
      </c>
      <c r="X7" s="205">
        <v>2</v>
      </c>
    </row>
    <row r="8" spans="1:24" ht="12.75" customHeight="1">
      <c r="A8" s="208"/>
      <c r="B8" s="210"/>
      <c r="C8" s="210"/>
      <c r="D8" s="210"/>
      <c r="E8" s="46" t="s">
        <v>25</v>
      </c>
      <c r="F8" s="41"/>
      <c r="G8" s="51"/>
      <c r="H8" s="52"/>
      <c r="I8" s="53"/>
      <c r="J8" s="15"/>
      <c r="K8" s="117"/>
      <c r="L8" s="23"/>
      <c r="M8" s="120"/>
      <c r="N8" s="26"/>
      <c r="O8" s="56"/>
      <c r="P8" s="56"/>
      <c r="R8" s="30"/>
      <c r="S8" s="30"/>
      <c r="T8" s="46" t="s">
        <v>26</v>
      </c>
      <c r="U8" s="210"/>
      <c r="V8" s="210"/>
      <c r="W8" s="210"/>
      <c r="X8" s="206"/>
    </row>
    <row r="9" spans="1:24" ht="12.75" customHeight="1" thickBot="1">
      <c r="A9" s="208">
        <v>17</v>
      </c>
      <c r="B9" s="204" t="str">
        <f>VLOOKUP(A9,'пр.взв.'!B9:C72,2,FALSE)</f>
        <v>Данилян Макич Рафикович</v>
      </c>
      <c r="C9" s="204" t="str">
        <f>VLOOKUP(A9,'пр.взв.'!B7:G70,3,FALSE)</f>
        <v>1992 кмс </v>
      </c>
      <c r="D9" s="204" t="str">
        <f>VLOOKUP(A9,'пр.взв.'!B7:G70,4,FALSE)</f>
        <v>Курганинск</v>
      </c>
      <c r="E9" s="47" t="s">
        <v>121</v>
      </c>
      <c r="F9" s="57"/>
      <c r="G9" s="41"/>
      <c r="H9" s="58"/>
      <c r="I9" s="55"/>
      <c r="J9" s="15"/>
      <c r="K9" s="98"/>
      <c r="L9" s="117"/>
      <c r="M9" s="25"/>
      <c r="N9" s="98"/>
      <c r="O9" s="56"/>
      <c r="P9" s="56"/>
      <c r="Q9" s="56"/>
      <c r="R9" s="74"/>
      <c r="S9" s="72"/>
      <c r="T9" s="47"/>
      <c r="U9" s="204" t="e">
        <f>VLOOKUP(X9,'пр.взв.'!B7:G70,2,FALSE)</f>
        <v>#N/A</v>
      </c>
      <c r="V9" s="204" t="e">
        <f>VLOOKUP(X9,'пр.взв.'!B7:G70,3,FALSE)</f>
        <v>#N/A</v>
      </c>
      <c r="W9" s="204" t="e">
        <f>VLOOKUP(X9,'пр.взв.'!B7:G70,4,FALSE)</f>
        <v>#N/A</v>
      </c>
      <c r="X9" s="206">
        <v>18</v>
      </c>
    </row>
    <row r="10" spans="1:24" ht="12.75" customHeight="1" thickBot="1">
      <c r="A10" s="213"/>
      <c r="B10" s="210"/>
      <c r="C10" s="210"/>
      <c r="D10" s="210"/>
      <c r="E10" s="41"/>
      <c r="F10" s="42"/>
      <c r="G10" s="46" t="s">
        <v>25</v>
      </c>
      <c r="H10" s="54"/>
      <c r="I10" s="53"/>
      <c r="J10" s="15"/>
      <c r="K10" s="120"/>
      <c r="L10" s="98"/>
      <c r="M10" s="85"/>
      <c r="N10" s="120"/>
      <c r="O10" s="15"/>
      <c r="P10" s="15"/>
      <c r="Q10" s="15"/>
      <c r="R10" s="46" t="s">
        <v>26</v>
      </c>
      <c r="S10" s="43"/>
      <c r="T10" s="41"/>
      <c r="U10" s="210"/>
      <c r="V10" s="210"/>
      <c r="W10" s="210"/>
      <c r="X10" s="216"/>
    </row>
    <row r="11" spans="1:24" ht="12.75" customHeight="1" thickBot="1">
      <c r="A11" s="207">
        <v>9</v>
      </c>
      <c r="B11" s="209" t="str">
        <f>VLOOKUP(A11,'пр.взв.'!B11:C74,2,FALSE)</f>
        <v>Эдиев Анзор Нажмудинович</v>
      </c>
      <c r="C11" s="209" t="str">
        <f>VLOOKUP(A11,'пр.взв.'!B7:G70,3,FALSE)</f>
        <v>1990 кмс</v>
      </c>
      <c r="D11" s="209" t="str">
        <f>VLOOKUP(A11,'пр.взв.'!B7:G70,4,FALSE)</f>
        <v>Чеченская республика</v>
      </c>
      <c r="E11" s="30"/>
      <c r="F11" s="41"/>
      <c r="G11" s="47" t="s">
        <v>121</v>
      </c>
      <c r="H11" s="106"/>
      <c r="I11" s="107"/>
      <c r="J11" s="15"/>
      <c r="K11" s="18"/>
      <c r="L11" s="120"/>
      <c r="M11" s="18"/>
      <c r="N11" s="85"/>
      <c r="O11" s="123"/>
      <c r="P11" s="15"/>
      <c r="Q11" s="103"/>
      <c r="R11" s="47" t="s">
        <v>123</v>
      </c>
      <c r="S11" s="43"/>
      <c r="T11" s="30"/>
      <c r="U11" s="209" t="str">
        <f>VLOOKUP(X11,'пр.взв.'!B7:G70,2,FALSE)</f>
        <v>Мусаев Усман Баудинович</v>
      </c>
      <c r="V11" s="209" t="str">
        <f>VLOOKUP(X11,'пр.взв.'!B7:G70,3,FALSE)</f>
        <v>1988 кмс</v>
      </c>
      <c r="W11" s="209" t="str">
        <f>VLOOKUP(X11,'пр.взв.'!B7:G70,4,FALSE)</f>
        <v>Чеченская республика</v>
      </c>
      <c r="X11" s="205">
        <v>10</v>
      </c>
    </row>
    <row r="12" spans="1:24" ht="12.75" customHeight="1">
      <c r="A12" s="208"/>
      <c r="B12" s="210"/>
      <c r="C12" s="210"/>
      <c r="D12" s="210"/>
      <c r="E12" s="46" t="s">
        <v>37</v>
      </c>
      <c r="F12" s="59"/>
      <c r="G12" s="41"/>
      <c r="H12" s="52"/>
      <c r="I12" s="108"/>
      <c r="J12" s="26"/>
      <c r="K12" s="117"/>
      <c r="L12" s="18"/>
      <c r="M12" s="58"/>
      <c r="N12" s="99"/>
      <c r="O12" s="58"/>
      <c r="P12" s="56"/>
      <c r="Q12" s="76"/>
      <c r="R12" s="75"/>
      <c r="S12" s="44"/>
      <c r="T12" s="46" t="s">
        <v>38</v>
      </c>
      <c r="U12" s="210"/>
      <c r="V12" s="210"/>
      <c r="W12" s="210"/>
      <c r="X12" s="206"/>
    </row>
    <row r="13" spans="1:24" ht="12.75" customHeight="1" thickBot="1">
      <c r="A13" s="208">
        <v>25</v>
      </c>
      <c r="B13" s="204" t="e">
        <f>VLOOKUP(A13,'пр.взв.'!B13:C76,2,FALSE)</f>
        <v>#N/A</v>
      </c>
      <c r="C13" s="204" t="e">
        <f>VLOOKUP(A13,'пр.взв.'!B7:G70,3,FALSE)</f>
        <v>#N/A</v>
      </c>
      <c r="D13" s="204" t="e">
        <f>VLOOKUP(A13,'пр.взв.'!B7:G70,4,FALSE)</f>
        <v>#N/A</v>
      </c>
      <c r="E13" s="116"/>
      <c r="F13" s="41"/>
      <c r="G13" s="41"/>
      <c r="H13" s="58"/>
      <c r="I13" s="108"/>
      <c r="J13" s="26"/>
      <c r="K13" s="98"/>
      <c r="L13" s="117"/>
      <c r="M13" s="98"/>
      <c r="N13" s="23"/>
      <c r="O13" s="15"/>
      <c r="P13" s="56"/>
      <c r="Q13" s="101"/>
      <c r="R13" s="30"/>
      <c r="S13" s="30"/>
      <c r="T13" s="124"/>
      <c r="U13" s="204">
        <f>VLOOKUP(X13,'пр.взв.'!B7:G70,2,FALSE)</f>
        <v>0</v>
      </c>
      <c r="V13" s="204">
        <f>VLOOKUP(X13,'пр.взв.'!B7:G70,3,FALSE)</f>
        <v>0</v>
      </c>
      <c r="W13" s="204">
        <f>VLOOKUP(X13,'пр.взв.'!B7:G70,4,FALSE)</f>
        <v>0</v>
      </c>
      <c r="X13" s="206">
        <v>26</v>
      </c>
    </row>
    <row r="14" spans="1:24" ht="12.75" customHeight="1" thickBot="1">
      <c r="A14" s="213"/>
      <c r="B14" s="210"/>
      <c r="C14" s="210"/>
      <c r="D14" s="210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10"/>
      <c r="V14" s="210"/>
      <c r="W14" s="210"/>
      <c r="X14" s="216"/>
    </row>
    <row r="15" spans="1:24" ht="12.75" customHeight="1" thickBot="1">
      <c r="A15" s="207">
        <v>5</v>
      </c>
      <c r="B15" s="209" t="str">
        <f>VLOOKUP(A15,'пр.взв.'!B15:C78,2,FALSE)</f>
        <v>Шишлин Андрей Юрьевич</v>
      </c>
      <c r="C15" s="209" t="str">
        <f>VLOOKUP(A15,'пр.взв.'!B7:G70,3,FALSE)</f>
        <v>1986 мс</v>
      </c>
      <c r="D15" s="209" t="str">
        <f>VLOOKUP(A15,'пр.взв.'!B7:G70,4,FALSE)</f>
        <v>Вологда</v>
      </c>
      <c r="E15" s="30"/>
      <c r="F15" s="30"/>
      <c r="G15" s="41"/>
      <c r="H15" s="53"/>
      <c r="I15" s="46" t="s">
        <v>41</v>
      </c>
      <c r="J15" s="79"/>
      <c r="K15" s="98"/>
      <c r="L15" s="15"/>
      <c r="M15" s="15"/>
      <c r="N15" s="15"/>
      <c r="O15" s="14"/>
      <c r="P15" s="46" t="s">
        <v>42</v>
      </c>
      <c r="Q15" s="102"/>
      <c r="R15" s="30"/>
      <c r="S15" s="30"/>
      <c r="T15" s="30"/>
      <c r="U15" s="209" t="str">
        <f>VLOOKUP(X15,'пр.взв.'!B7:G70,2,FALSE)</f>
        <v>Дагиров Рустам</v>
      </c>
      <c r="V15" s="209" t="str">
        <f>VLOOKUP(X15,'пр.взв.'!B7:G70,3,FALSE)</f>
        <v>1988 кмс</v>
      </c>
      <c r="W15" s="209" t="str">
        <f>VLOOKUP(X15,'пр.взв.'!B7:G70,4,FALSE)</f>
        <v>Хасаюртовский р-он</v>
      </c>
      <c r="X15" s="205">
        <v>6</v>
      </c>
    </row>
    <row r="16" spans="1:24" ht="12.75" customHeight="1" thickBot="1">
      <c r="A16" s="208"/>
      <c r="B16" s="210"/>
      <c r="C16" s="210"/>
      <c r="D16" s="210"/>
      <c r="E16" s="46" t="s">
        <v>32</v>
      </c>
      <c r="F16" s="41"/>
      <c r="G16" s="41"/>
      <c r="H16" s="66"/>
      <c r="I16" s="116" t="s">
        <v>121</v>
      </c>
      <c r="J16" s="15"/>
      <c r="K16" s="82"/>
      <c r="L16" s="223" t="s">
        <v>59</v>
      </c>
      <c r="M16" s="223"/>
      <c r="N16" s="15"/>
      <c r="O16" s="102"/>
      <c r="P16" s="47" t="s">
        <v>125</v>
      </c>
      <c r="Q16" s="82"/>
      <c r="R16" s="30"/>
      <c r="S16" s="30"/>
      <c r="T16" s="46" t="s">
        <v>34</v>
      </c>
      <c r="U16" s="210"/>
      <c r="V16" s="210"/>
      <c r="W16" s="210"/>
      <c r="X16" s="206"/>
    </row>
    <row r="17" spans="1:24" ht="12.75" customHeight="1" thickBot="1">
      <c r="A17" s="208">
        <v>21</v>
      </c>
      <c r="B17" s="204" t="e">
        <f>VLOOKUP(A17,'пр.взв.'!B17:C80,2,FALSE)</f>
        <v>#N/A</v>
      </c>
      <c r="C17" s="204" t="e">
        <f>VLOOKUP(A17,'пр.взв.'!B7:G70,3,FALSE)</f>
        <v>#N/A</v>
      </c>
      <c r="D17" s="204" t="e">
        <f>VLOOKUP(A17,'пр.взв.'!B7:G70,4,FALSE)</f>
        <v>#N/A</v>
      </c>
      <c r="E17" s="116"/>
      <c r="F17" s="57"/>
      <c r="G17" s="41"/>
      <c r="H17" s="65"/>
      <c r="I17" s="43"/>
      <c r="J17" s="43"/>
      <c r="K17" s="147">
        <v>13</v>
      </c>
      <c r="L17" s="111"/>
      <c r="M17" s="111"/>
      <c r="N17" s="112"/>
      <c r="O17" s="43"/>
      <c r="P17" s="43"/>
      <c r="Q17" s="82"/>
      <c r="R17" s="74"/>
      <c r="S17" s="72"/>
      <c r="T17" s="47"/>
      <c r="U17" s="204" t="e">
        <f>VLOOKUP(X17,'пр.взв.'!B7:G70,2,FALSE)</f>
        <v>#N/A</v>
      </c>
      <c r="V17" s="204" t="e">
        <f>VLOOKUP(X17,'пр.взв.'!B7:G70,3,FALSE)</f>
        <v>#N/A</v>
      </c>
      <c r="W17" s="204" t="e">
        <f>VLOOKUP(X17,'пр.взв.'!B7:G70,4,FALSE)</f>
        <v>#N/A</v>
      </c>
      <c r="X17" s="206">
        <v>22</v>
      </c>
    </row>
    <row r="18" spans="1:24" ht="12.75" customHeight="1" thickBot="1">
      <c r="A18" s="213"/>
      <c r="B18" s="210"/>
      <c r="C18" s="210"/>
      <c r="D18" s="210"/>
      <c r="E18" s="41"/>
      <c r="F18" s="42"/>
      <c r="G18" s="46" t="s">
        <v>41</v>
      </c>
      <c r="H18" s="67"/>
      <c r="I18" s="43"/>
      <c r="J18" s="43"/>
      <c r="K18" s="240" t="str">
        <f>VLOOKUP(K17,'пр.взв.'!B7:D70,2,FALSE)</f>
        <v>Горбулин Ян Сергеевич</v>
      </c>
      <c r="L18" s="241"/>
      <c r="M18" s="241"/>
      <c r="N18" s="242"/>
      <c r="O18" s="56"/>
      <c r="P18" s="43"/>
      <c r="Q18" s="104"/>
      <c r="R18" s="46" t="s">
        <v>42</v>
      </c>
      <c r="S18" s="43"/>
      <c r="T18" s="41"/>
      <c r="U18" s="210"/>
      <c r="V18" s="210"/>
      <c r="W18" s="210"/>
      <c r="X18" s="216"/>
    </row>
    <row r="19" spans="1:24" ht="12.75" customHeight="1" thickBot="1">
      <c r="A19" s="207">
        <v>13</v>
      </c>
      <c r="B19" s="209" t="str">
        <f>VLOOKUP(A19,'пр.взв.'!B19:C82,2,FALSE)</f>
        <v>Горбулин Ян Сергеевич</v>
      </c>
      <c r="C19" s="209" t="str">
        <f>VLOOKUP(A19,'пр.взв.'!B7:G70,3,FALSE)</f>
        <v>1991 кмс</v>
      </c>
      <c r="D19" s="209" t="str">
        <f>VLOOKUP(A19,'пр.взв.'!B7:G70,4,FALSE)</f>
        <v>Кр Кр Армавир</v>
      </c>
      <c r="E19" s="30"/>
      <c r="F19" s="41"/>
      <c r="G19" s="47" t="s">
        <v>122</v>
      </c>
      <c r="H19" s="58"/>
      <c r="I19" s="43"/>
      <c r="J19" s="43"/>
      <c r="K19" s="243"/>
      <c r="L19" s="244"/>
      <c r="M19" s="244"/>
      <c r="N19" s="245"/>
      <c r="O19" s="56"/>
      <c r="P19" s="43"/>
      <c r="Q19" s="43"/>
      <c r="R19" s="47" t="s">
        <v>123</v>
      </c>
      <c r="S19" s="43"/>
      <c r="T19" s="30" t="s">
        <v>42</v>
      </c>
      <c r="U19" s="209" t="str">
        <f>VLOOKUP(X19,'пр.взв.'!B7:G70,2,FALSE)</f>
        <v>Охтов Азамат Джумаладинович</v>
      </c>
      <c r="V19" s="209" t="str">
        <f>VLOOKUP(X19,'пр.взв.'!B7:G70,3,FALSE)</f>
        <v>26.02.89 кмс</v>
      </c>
      <c r="W19" s="209" t="str">
        <f>VLOOKUP(X19,'пр.взв.'!B7:G70,4,FALSE)</f>
        <v>Ставропольский кр</v>
      </c>
      <c r="X19" s="205">
        <v>14</v>
      </c>
    </row>
    <row r="20" spans="1:24" ht="12.75" customHeight="1">
      <c r="A20" s="208"/>
      <c r="B20" s="210"/>
      <c r="C20" s="210"/>
      <c r="D20" s="210"/>
      <c r="E20" s="46" t="s">
        <v>41</v>
      </c>
      <c r="F20" s="59"/>
      <c r="G20" s="41"/>
      <c r="H20" s="52"/>
      <c r="I20" s="43"/>
      <c r="J20" s="43"/>
      <c r="K20" s="70"/>
      <c r="L20" s="239"/>
      <c r="M20" s="239"/>
      <c r="N20" s="56"/>
      <c r="O20" s="76"/>
      <c r="P20" s="43"/>
      <c r="Q20" s="30"/>
      <c r="R20" s="75"/>
      <c r="S20" s="44"/>
      <c r="T20" s="46"/>
      <c r="U20" s="210"/>
      <c r="V20" s="210"/>
      <c r="W20" s="210"/>
      <c r="X20" s="206"/>
    </row>
    <row r="21" spans="1:24" ht="12.75" customHeight="1" thickBot="1">
      <c r="A21" s="208">
        <v>29</v>
      </c>
      <c r="B21" s="204">
        <f>VLOOKUP(A21,'пр.взв.'!B21:C84,2,FALSE)</f>
        <v>0</v>
      </c>
      <c r="C21" s="204">
        <f>VLOOKUP(A21,'пр.взв.'!B7:G70,3,FALSE)</f>
        <v>0</v>
      </c>
      <c r="D21" s="204">
        <f>VLOOKUP(A21,'пр.взв.'!B7:G70,4,FALSE)</f>
        <v>0</v>
      </c>
      <c r="E21" s="116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04">
        <f>VLOOKUP(X21,'пр.взв.'!B7:G70,2,FALSE)</f>
        <v>0</v>
      </c>
      <c r="V21" s="204">
        <f>VLOOKUP(X21,'пр.взв.'!B7:G70,3,FALSE)</f>
        <v>0</v>
      </c>
      <c r="W21" s="204">
        <f>VLOOKUP(X21,'пр.взв.'!B7:G70,4,FALSE)</f>
        <v>0</v>
      </c>
      <c r="X21" s="206">
        <v>30</v>
      </c>
    </row>
    <row r="22" spans="1:24" ht="12.75" customHeight="1" thickBot="1">
      <c r="A22" s="213"/>
      <c r="B22" s="210"/>
      <c r="C22" s="210"/>
      <c r="D22" s="210"/>
      <c r="E22" s="41"/>
      <c r="F22" s="41"/>
      <c r="G22" s="41"/>
      <c r="H22" s="52"/>
      <c r="I22" s="43"/>
      <c r="J22" s="43"/>
      <c r="K22" s="46" t="s">
        <v>41</v>
      </c>
      <c r="L22" s="43"/>
      <c r="M22" s="56"/>
      <c r="N22" s="46" t="s">
        <v>42</v>
      </c>
      <c r="O22" s="76"/>
      <c r="P22" s="43"/>
      <c r="Q22" s="30"/>
      <c r="R22" s="30"/>
      <c r="S22" s="30"/>
      <c r="T22" s="41"/>
      <c r="U22" s="210"/>
      <c r="V22" s="210"/>
      <c r="W22" s="210"/>
      <c r="X22" s="216"/>
    </row>
    <row r="23" spans="1:24" ht="12.75" customHeight="1" thickBot="1">
      <c r="A23" s="207">
        <v>3</v>
      </c>
      <c r="B23" s="209" t="str">
        <f>VLOOKUP(A23,'пр.взв.'!B7:C70,2,FALSE)</f>
        <v>Гукосян Макич Рафикович</v>
      </c>
      <c r="C23" s="209" t="str">
        <f>VLOOKUP(A23,'пр.взв.'!B7:G70,3,FALSE)</f>
        <v>1989 кмс</v>
      </c>
      <c r="D23" s="209" t="str">
        <f>VLOOKUP(A23,'пр.взв.'!B7:G70,4,FALSE)</f>
        <v>Курганинск</v>
      </c>
      <c r="E23" s="30"/>
      <c r="F23" s="30"/>
      <c r="G23" s="48"/>
      <c r="H23" s="48"/>
      <c r="I23" s="49"/>
      <c r="J23" s="50"/>
      <c r="K23" s="47" t="s">
        <v>121</v>
      </c>
      <c r="L23" s="60"/>
      <c r="M23" s="56"/>
      <c r="N23" s="47" t="s">
        <v>124</v>
      </c>
      <c r="O23" s="76"/>
      <c r="P23" s="43"/>
      <c r="Q23" s="30"/>
      <c r="R23" s="30"/>
      <c r="S23" s="30"/>
      <c r="T23" s="30"/>
      <c r="U23" s="209" t="str">
        <f>VLOOKUP(X23,'пр.взв.'!B7:G70,2,FALSE)</f>
        <v>Балян Эдгард Сейранович</v>
      </c>
      <c r="V23" s="209" t="str">
        <f>VLOOKUP(X23,'пр.взв.'!B7:G70,3,FALSE)</f>
        <v>1986 кмс</v>
      </c>
      <c r="W23" s="209" t="str">
        <f>VLOOKUP(X23,'пр.взв.'!B7:G70,4,FALSE)</f>
        <v>Курганинск</v>
      </c>
      <c r="X23" s="205">
        <v>4</v>
      </c>
    </row>
    <row r="24" spans="1:24" ht="12.75" customHeight="1">
      <c r="A24" s="208"/>
      <c r="B24" s="210"/>
      <c r="C24" s="210"/>
      <c r="D24" s="210"/>
      <c r="E24" s="46" t="s">
        <v>28</v>
      </c>
      <c r="F24" s="41"/>
      <c r="G24" s="51"/>
      <c r="H24" s="52"/>
      <c r="I24" s="53"/>
      <c r="J24" s="54"/>
      <c r="K24" s="69"/>
      <c r="L24" s="223" t="s">
        <v>60</v>
      </c>
      <c r="M24" s="223"/>
      <c r="N24" s="56"/>
      <c r="O24" s="76"/>
      <c r="P24" s="43"/>
      <c r="Q24" s="30"/>
      <c r="R24" s="30"/>
      <c r="S24" s="30"/>
      <c r="T24" s="46" t="s">
        <v>30</v>
      </c>
      <c r="U24" s="210"/>
      <c r="V24" s="210"/>
      <c r="W24" s="210"/>
      <c r="X24" s="206"/>
    </row>
    <row r="25" spans="1:24" ht="12.75" customHeight="1" thickBot="1">
      <c r="A25" s="208">
        <v>19</v>
      </c>
      <c r="B25" s="204" t="e">
        <f>VLOOKUP(A25,'пр.взв.'!B25:C88,2,FALSE)</f>
        <v>#N/A</v>
      </c>
      <c r="C25" s="204" t="e">
        <f>VLOOKUP(A25,'пр.взв.'!B7:G70,3,FALSE)</f>
        <v>#N/A</v>
      </c>
      <c r="D25" s="204" t="e">
        <f>VLOOKUP(A25,'пр.взв.'!B7:G70,4,FALSE)</f>
        <v>#N/A</v>
      </c>
      <c r="E25" s="116"/>
      <c r="F25" s="57"/>
      <c r="G25" s="41"/>
      <c r="H25" s="58"/>
      <c r="I25" s="55"/>
      <c r="J25" s="53"/>
      <c r="K25" s="147">
        <v>14</v>
      </c>
      <c r="L25" s="111"/>
      <c r="M25" s="111"/>
      <c r="N25" s="112"/>
      <c r="O25" s="76"/>
      <c r="P25" s="43"/>
      <c r="Q25" s="30"/>
      <c r="R25" s="74"/>
      <c r="S25" s="72"/>
      <c r="T25" s="47"/>
      <c r="U25" s="204" t="e">
        <f>VLOOKUP(X25,'пр.взв.'!B7:G70,2,FALSE)</f>
        <v>#N/A</v>
      </c>
      <c r="V25" s="204" t="e">
        <f>VLOOKUP(X25,'пр.взв.'!B7:G70,3,FALSE)</f>
        <v>#N/A</v>
      </c>
      <c r="W25" s="204" t="e">
        <f>VLOOKUP(X25,'пр.взв.'!B7:G70,4,FALSE)</f>
        <v>#N/A</v>
      </c>
      <c r="X25" s="206">
        <v>20</v>
      </c>
    </row>
    <row r="26" spans="1:24" ht="12.75" customHeight="1" thickBot="1">
      <c r="A26" s="213"/>
      <c r="B26" s="210"/>
      <c r="C26" s="210"/>
      <c r="D26" s="210"/>
      <c r="E26" s="41"/>
      <c r="F26" s="42"/>
      <c r="G26" s="46" t="s">
        <v>39</v>
      </c>
      <c r="H26" s="54"/>
      <c r="I26" s="53"/>
      <c r="J26" s="151"/>
      <c r="K26" s="217" t="str">
        <f>VLOOKUP(K25,'пр.взв.'!B7:D78,2,FALSE)</f>
        <v>Охтов Азамат Джумаладинович</v>
      </c>
      <c r="L26" s="218"/>
      <c r="M26" s="218"/>
      <c r="N26" s="219"/>
      <c r="O26" s="56"/>
      <c r="P26" s="43"/>
      <c r="Q26" s="30"/>
      <c r="R26" s="46" t="s">
        <v>40</v>
      </c>
      <c r="S26" s="43"/>
      <c r="T26" s="41"/>
      <c r="U26" s="210"/>
      <c r="V26" s="210"/>
      <c r="W26" s="210"/>
      <c r="X26" s="216"/>
    </row>
    <row r="27" spans="1:24" ht="12.75" customHeight="1" thickBot="1">
      <c r="A27" s="207">
        <v>11</v>
      </c>
      <c r="B27" s="209" t="str">
        <f>VLOOKUP(A27,'пр.взв.'!B27:C90,2,FALSE)</f>
        <v>Алиев Умар Гиланеивич</v>
      </c>
      <c r="C27" s="209" t="str">
        <f>VLOOKUP(A27,'пр.взв.'!B7:G70,3,FALSE)</f>
        <v>1991 кмс</v>
      </c>
      <c r="D27" s="209" t="str">
        <f>VLOOKUP(A27,'пр.взв.'!B7:G70,4,FALSE)</f>
        <v>Чеченская республика</v>
      </c>
      <c r="E27" s="30"/>
      <c r="F27" s="41"/>
      <c r="G27" s="47" t="s">
        <v>121</v>
      </c>
      <c r="H27" s="63"/>
      <c r="I27" s="54"/>
      <c r="J27" s="151"/>
      <c r="K27" s="220"/>
      <c r="L27" s="221"/>
      <c r="M27" s="221"/>
      <c r="N27" s="222"/>
      <c r="O27" s="56"/>
      <c r="P27" s="73"/>
      <c r="Q27" s="72"/>
      <c r="R27" s="47" t="s">
        <v>124</v>
      </c>
      <c r="S27" s="43"/>
      <c r="T27" s="30"/>
      <c r="U27" s="209" t="str">
        <f>VLOOKUP(X27,'пр.взв.'!B7:G70,2,FALSE)</f>
        <v>Огузов Альберт</v>
      </c>
      <c r="V27" s="209" t="str">
        <f>VLOOKUP(X27,'пр.взв.'!B7:G70,3,FALSE)</f>
        <v>1991 кмс</v>
      </c>
      <c r="W27" s="209" t="str">
        <f>VLOOKUP(X27,'пр.взв.'!B7:G70,4,FALSE)</f>
        <v>Карачаево-Черкеская республика</v>
      </c>
      <c r="X27" s="205">
        <v>12</v>
      </c>
    </row>
    <row r="28" spans="1:24" ht="12.75" customHeight="1">
      <c r="A28" s="208"/>
      <c r="B28" s="210"/>
      <c r="C28" s="210"/>
      <c r="D28" s="210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10"/>
      <c r="V28" s="210"/>
      <c r="W28" s="210"/>
      <c r="X28" s="206"/>
    </row>
    <row r="29" spans="1:24" ht="12.75" customHeight="1" thickBot="1">
      <c r="A29" s="208">
        <v>27</v>
      </c>
      <c r="B29" s="204">
        <f>VLOOKUP(A29,'пр.взв.'!B29:C92,2,FALSE)</f>
        <v>0</v>
      </c>
      <c r="C29" s="204">
        <f>VLOOKUP(A29,'пр.взв.'!B7:G70,3,FALSE)</f>
        <v>0</v>
      </c>
      <c r="D29" s="204">
        <f>VLOOKUP(A29,'пр.взв.'!B7:G70,4,FALSE)</f>
        <v>0</v>
      </c>
      <c r="E29" s="116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04">
        <f>VLOOKUP(X29,'пр.взв.'!B7:G70,2,FALSE)</f>
        <v>0</v>
      </c>
      <c r="V29" s="204">
        <f>VLOOKUP(X29,'пр.взв.'!B7:G70,3,FALSE)</f>
        <v>0</v>
      </c>
      <c r="W29" s="204">
        <f>VLOOKUP(X29,'пр.взв.'!B7:G70,4,FALSE)</f>
        <v>0</v>
      </c>
      <c r="X29" s="206">
        <v>28</v>
      </c>
    </row>
    <row r="30" spans="1:24" ht="12.75" customHeight="1" thickBot="1">
      <c r="A30" s="213"/>
      <c r="B30" s="210"/>
      <c r="C30" s="210"/>
      <c r="D30" s="210"/>
      <c r="E30" s="41"/>
      <c r="F30" s="41"/>
      <c r="G30" s="42"/>
      <c r="H30" s="55"/>
      <c r="I30" s="46" t="s">
        <v>35</v>
      </c>
      <c r="J30" s="68"/>
      <c r="K30" s="70"/>
      <c r="L30" s="43"/>
      <c r="M30" s="56"/>
      <c r="N30" s="56"/>
      <c r="O30" s="77"/>
      <c r="P30" s="46" t="s">
        <v>40</v>
      </c>
      <c r="Q30" s="43"/>
      <c r="R30" s="30"/>
      <c r="S30" s="30"/>
      <c r="T30" s="41"/>
      <c r="U30" s="210"/>
      <c r="V30" s="210"/>
      <c r="W30" s="210"/>
      <c r="X30" s="216"/>
    </row>
    <row r="31" spans="1:24" ht="12.75" customHeight="1" thickBot="1">
      <c r="A31" s="207">
        <v>7</v>
      </c>
      <c r="B31" s="209" t="str">
        <f>VLOOKUP(A31,'пр.взв.'!B7:C70,2,FALSE)</f>
        <v>Козаев Алан Тланбекович</v>
      </c>
      <c r="C31" s="209" t="str">
        <f>VLOOKUP(A31,'пр.взв.'!B7:G70,3,FALSE)</f>
        <v>24.10.82 кмс</v>
      </c>
      <c r="D31" s="209" t="str">
        <f>VLOOKUP(A31,'пр.взв.'!B7:G70,4,FALSE)</f>
        <v>РСО-Алания Вадикавказ</v>
      </c>
      <c r="E31" s="30"/>
      <c r="F31" s="30"/>
      <c r="G31" s="41"/>
      <c r="H31" s="53"/>
      <c r="I31" s="47" t="s">
        <v>121</v>
      </c>
      <c r="J31" s="55"/>
      <c r="K31" s="43"/>
      <c r="L31" s="43"/>
      <c r="M31" s="56"/>
      <c r="N31" s="56"/>
      <c r="O31" s="56"/>
      <c r="P31" s="47" t="s">
        <v>121</v>
      </c>
      <c r="Q31" s="43"/>
      <c r="R31" s="30"/>
      <c r="S31" s="30"/>
      <c r="T31" s="30"/>
      <c r="U31" s="209" t="str">
        <f>VLOOKUP(X31,'пр.взв.'!B7:G70,2,FALSE)</f>
        <v>Хугаев Сослан Абреметович</v>
      </c>
      <c r="V31" s="209" t="str">
        <f>VLOOKUP(X31,'пр.взв.'!B7:G70,3,FALSE)</f>
        <v>2.03.92 кмс</v>
      </c>
      <c r="W31" s="209" t="str">
        <f>VLOOKUP(X31,'пр.взв.'!B7:G70,4,FALSE)</f>
        <v>РСО-Алания Беслан</v>
      </c>
      <c r="X31" s="205">
        <v>8</v>
      </c>
    </row>
    <row r="32" spans="1:24" ht="12.75" customHeight="1">
      <c r="A32" s="208"/>
      <c r="B32" s="210"/>
      <c r="C32" s="210"/>
      <c r="D32" s="210"/>
      <c r="E32" s="46" t="s">
        <v>35</v>
      </c>
      <c r="F32" s="41"/>
      <c r="G32" s="41"/>
      <c r="H32" s="66"/>
      <c r="I32" s="43"/>
      <c r="J32" s="155" t="s">
        <v>3</v>
      </c>
      <c r="P32" s="43"/>
      <c r="Q32" s="70"/>
      <c r="R32" s="30"/>
      <c r="S32" s="30"/>
      <c r="T32" s="46" t="s">
        <v>36</v>
      </c>
      <c r="U32" s="210"/>
      <c r="V32" s="210"/>
      <c r="W32" s="210"/>
      <c r="X32" s="206"/>
    </row>
    <row r="33" spans="1:24" ht="12.75" customHeight="1" thickBot="1">
      <c r="A33" s="208">
        <v>23</v>
      </c>
      <c r="B33" s="204" t="e">
        <f>VLOOKUP(A33,'пр.взв.'!B33:C96,2,FALSE)</f>
        <v>#N/A</v>
      </c>
      <c r="C33" s="204" t="e">
        <f>VLOOKUP(A33,'пр.взв.'!B7:G70,3,FALSE)</f>
        <v>#N/A</v>
      </c>
      <c r="D33" s="204" t="e">
        <f>VLOOKUP(A33,'пр.взв.'!B7:G70,4,FALSE)</f>
        <v>#N/A</v>
      </c>
      <c r="E33" s="116"/>
      <c r="F33" s="57"/>
      <c r="G33" s="41"/>
      <c r="H33" s="65"/>
      <c r="I33" s="43"/>
      <c r="J33" s="155"/>
      <c r="K33" s="115"/>
      <c r="L33" s="122"/>
      <c r="M33" s="122"/>
      <c r="N33" s="122"/>
      <c r="O33" s="122"/>
      <c r="Q33" s="70"/>
      <c r="R33" s="74"/>
      <c r="S33" s="72"/>
      <c r="T33" s="47"/>
      <c r="U33" s="204" t="e">
        <f>VLOOKUP(X33,'пр.взв.'!B7:G70,2,FALSE)</f>
        <v>#N/A</v>
      </c>
      <c r="V33" s="204" t="e">
        <f>VLOOKUP(X33,'пр.взв.'!B7:G70,3,FALSE)</f>
        <v>#N/A</v>
      </c>
      <c r="W33" s="204" t="e">
        <f>VLOOKUP(X33,'пр.взв.'!B7:G70,4,FALSE)</f>
        <v>#N/A</v>
      </c>
      <c r="X33" s="206">
        <v>24</v>
      </c>
    </row>
    <row r="34" spans="1:24" ht="12.75" customHeight="1" thickBot="1">
      <c r="A34" s="213"/>
      <c r="B34" s="210"/>
      <c r="C34" s="210"/>
      <c r="D34" s="210"/>
      <c r="E34" s="41"/>
      <c r="F34" s="42"/>
      <c r="G34" s="46" t="s">
        <v>35</v>
      </c>
      <c r="H34" s="67"/>
      <c r="I34" s="43"/>
      <c r="J34" s="43"/>
      <c r="K34" s="121"/>
      <c r="L34" s="98"/>
      <c r="M34" s="15"/>
      <c r="N34" s="111"/>
      <c r="O34" s="113"/>
      <c r="Q34" s="77"/>
      <c r="R34" s="46" t="s">
        <v>44</v>
      </c>
      <c r="S34" s="43"/>
      <c r="T34" s="41"/>
      <c r="U34" s="210"/>
      <c r="V34" s="210"/>
      <c r="W34" s="210"/>
      <c r="X34" s="216"/>
    </row>
    <row r="35" spans="1:24" ht="12.75" customHeight="1" thickBot="1">
      <c r="A35" s="207">
        <v>15</v>
      </c>
      <c r="B35" s="209" t="str">
        <f>VLOOKUP(A35,'пр.взв.'!B35:C98,2,FALSE)</f>
        <v>Ионов Анзор Абдулович</v>
      </c>
      <c r="C35" s="209" t="str">
        <f>VLOOKUP(A35,'пр.взв.'!B7:G70,3,FALSE)</f>
        <v>1990 кмс</v>
      </c>
      <c r="D35" s="209" t="str">
        <f>VLOOKUP(A35,'пр.взв.'!B7:G70,4,FALSE)</f>
        <v>Ростов </v>
      </c>
      <c r="E35" s="30"/>
      <c r="F35" s="41"/>
      <c r="G35" s="47" t="s">
        <v>121</v>
      </c>
      <c r="H35" s="58"/>
      <c r="I35" s="43"/>
      <c r="J35" s="43"/>
      <c r="K35" s="18"/>
      <c r="L35" s="120"/>
      <c r="M35" s="98"/>
      <c r="N35" s="118"/>
      <c r="O35" s="119"/>
      <c r="Q35" s="56"/>
      <c r="R35" s="47" t="s">
        <v>121</v>
      </c>
      <c r="S35" s="43"/>
      <c r="T35" s="30" t="s">
        <v>44</v>
      </c>
      <c r="U35" s="209" t="str">
        <f>VLOOKUP(X35,'пр.взв.'!B7:G70,2,FALSE)</f>
        <v>Халлыев Рустам Мухамметмуратович</v>
      </c>
      <c r="V35" s="209" t="str">
        <f>VLOOKUP(X35,'пр.взв.'!B7:G70,3,FALSE)</f>
        <v>11.11.1986 кмс</v>
      </c>
      <c r="W35" s="209" t="str">
        <f>VLOOKUP(X35,'пр.взв.'!B7:G70,4,FALSE)</f>
        <v>Волгоград</v>
      </c>
      <c r="X35" s="205">
        <v>16</v>
      </c>
    </row>
    <row r="36" spans="1:24" ht="12.75" customHeight="1">
      <c r="A36" s="208"/>
      <c r="B36" s="210"/>
      <c r="C36" s="210"/>
      <c r="D36" s="210"/>
      <c r="E36" s="46" t="s">
        <v>43</v>
      </c>
      <c r="F36" s="59"/>
      <c r="G36" s="41"/>
      <c r="H36" s="52"/>
      <c r="I36" s="43"/>
      <c r="J36" s="43"/>
      <c r="K36" s="117"/>
      <c r="L36" s="23"/>
      <c r="M36" s="120"/>
      <c r="N36" s="26"/>
      <c r="O36" s="56"/>
      <c r="Q36" s="56"/>
      <c r="R36" s="75"/>
      <c r="S36" s="44"/>
      <c r="T36" s="46"/>
      <c r="U36" s="210"/>
      <c r="V36" s="210"/>
      <c r="W36" s="210"/>
      <c r="X36" s="206"/>
    </row>
    <row r="37" spans="1:24" ht="12.75" customHeight="1" thickBot="1">
      <c r="A37" s="208">
        <v>31</v>
      </c>
      <c r="B37" s="204">
        <f>VLOOKUP(A37,'пр.взв.'!B37:C100,2,FALSE)</f>
        <v>0</v>
      </c>
      <c r="C37" s="204">
        <f>VLOOKUP(A37,'пр.взв.'!B7:G70,3,FALSE)</f>
        <v>0</v>
      </c>
      <c r="D37" s="204">
        <f>VLOOKUP(A37,'пр.взв.'!B7:G70,4,FALSE)</f>
        <v>0</v>
      </c>
      <c r="E37" s="116"/>
      <c r="F37" s="41"/>
      <c r="G37" s="41"/>
      <c r="H37" s="58"/>
      <c r="I37" s="43"/>
      <c r="J37" s="43"/>
      <c r="K37" s="98"/>
      <c r="L37" s="117"/>
      <c r="M37" s="25"/>
      <c r="N37" s="98"/>
      <c r="O37" s="56"/>
      <c r="R37" s="30"/>
      <c r="S37" s="30"/>
      <c r="T37" s="47"/>
      <c r="U37" s="204">
        <f>VLOOKUP(X37,'пр.взв.'!B7:G70,2,FALSE)</f>
        <v>0</v>
      </c>
      <c r="V37" s="204">
        <f>VLOOKUP(X37,'пр.взв.'!B7:G70,3,FALSE)</f>
        <v>0</v>
      </c>
      <c r="W37" s="204">
        <f>VLOOKUP(X37,'пр.взв.'!B7:G70,4,FALSE)</f>
        <v>0</v>
      </c>
      <c r="X37" s="206">
        <v>32</v>
      </c>
    </row>
    <row r="38" spans="1:24" ht="12.75" customHeight="1" thickBot="1">
      <c r="A38" s="213"/>
      <c r="B38" s="215"/>
      <c r="C38" s="215"/>
      <c r="D38" s="215"/>
      <c r="E38" s="41"/>
      <c r="F38" s="41"/>
      <c r="G38" s="41"/>
      <c r="H38" s="52"/>
      <c r="I38" s="43"/>
      <c r="J38" s="43"/>
      <c r="K38" s="120"/>
      <c r="L38" s="98"/>
      <c r="M38" s="85"/>
      <c r="N38" s="120"/>
      <c r="O38" s="15"/>
      <c r="Q38" s="42"/>
      <c r="R38" s="30"/>
      <c r="S38" s="30"/>
      <c r="T38" s="41"/>
      <c r="U38" s="215"/>
      <c r="V38" s="215"/>
      <c r="W38" s="215"/>
      <c r="X38" s="216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20"/>
      <c r="M39" s="18"/>
      <c r="N39" s="85"/>
      <c r="O39" s="123"/>
      <c r="P39" s="125">
        <v>12</v>
      </c>
      <c r="Q39" s="41"/>
      <c r="R39" s="43"/>
      <c r="S39" s="30"/>
    </row>
    <row r="40" spans="1:20" ht="12.75" customHeight="1">
      <c r="A40" s="135" t="str">
        <f>HYPERLINK('[1]реквизиты'!$A$6)</f>
        <v>Гл. судья, судья МК</v>
      </c>
      <c r="B40" s="136"/>
      <c r="C40" s="141"/>
      <c r="D40" s="129"/>
      <c r="F40" s="138" t="str">
        <f>HYPERLINK('[1]реквизиты'!$G$6)</f>
        <v>Х.Ю.Хапай</v>
      </c>
      <c r="G40" s="32"/>
      <c r="I40" s="32"/>
      <c r="J40" s="53"/>
      <c r="K40" s="117"/>
      <c r="L40" s="18"/>
      <c r="M40" s="58"/>
      <c r="N40" s="99"/>
      <c r="O40" s="58"/>
      <c r="P40" s="15"/>
      <c r="Q40" s="232" t="str">
        <f>VLOOKUP(P39,'пр.взв.'!B7:E70,2,FALSE)</f>
        <v>Огузов Альберт</v>
      </c>
      <c r="R40" s="233"/>
      <c r="S40" s="233"/>
      <c r="T40" s="234"/>
    </row>
    <row r="41" spans="1:20" ht="12.75" customHeight="1" thickBot="1">
      <c r="A41" s="32"/>
      <c r="B41" s="32"/>
      <c r="C41" s="142"/>
      <c r="D41" s="143"/>
      <c r="E41" s="20"/>
      <c r="F41" s="139" t="str">
        <f>HYPERLINK('[1]реквизиты'!$G$7)</f>
        <v>/Майкоп/</v>
      </c>
      <c r="H41" s="32"/>
      <c r="I41" s="32"/>
      <c r="J41" s="140"/>
      <c r="K41" s="98"/>
      <c r="L41" s="117"/>
      <c r="M41" s="98"/>
      <c r="N41" s="23"/>
      <c r="O41" s="15"/>
      <c r="P41" s="15"/>
      <c r="Q41" s="235"/>
      <c r="R41" s="236"/>
      <c r="S41" s="236"/>
      <c r="T41" s="237"/>
    </row>
    <row r="42" spans="1:43" ht="12.75" customHeight="1">
      <c r="A42" s="135" t="str">
        <f>HYPERLINK('[1]реквизиты'!$A$8)</f>
        <v>Гл. секретарь, судья РК</v>
      </c>
      <c r="B42" s="32"/>
      <c r="C42" s="144"/>
      <c r="D42" s="128"/>
      <c r="E42" s="14"/>
      <c r="F42" s="138" t="str">
        <f>HYPERLINK('[1]реквизиты'!$G$8)</f>
        <v>И.Г.Циклаури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30"/>
      <c r="E43" s="130"/>
      <c r="F43" s="139" t="str">
        <f>HYPERLINK('[1]реквизиты'!$G$9)</f>
        <v>/Владикавказ/</v>
      </c>
      <c r="H43" s="130"/>
      <c r="I43" s="130"/>
      <c r="J43" s="130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1">
        <f>HYPERLINK('[1]реквизиты'!$A$20)</f>
      </c>
      <c r="B44" s="132"/>
      <c r="C44" s="133"/>
      <c r="D44" s="133"/>
      <c r="E44" s="60"/>
      <c r="F44" s="133"/>
      <c r="G44" s="134">
        <f>HYPERLINK('[1]реквизиты'!$G$20)</f>
      </c>
      <c r="H44" s="60"/>
      <c r="I44" s="60"/>
      <c r="J44" s="133"/>
      <c r="K44" s="15"/>
      <c r="L44" s="15"/>
      <c r="M44" s="15"/>
      <c r="N44" s="15"/>
      <c r="O44" s="43"/>
      <c r="P44" s="114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2009-05-25T09:49:41Z</cp:lastPrinted>
  <dcterms:created xsi:type="dcterms:W3CDTF">1996-10-08T23:32:33Z</dcterms:created>
  <dcterms:modified xsi:type="dcterms:W3CDTF">2009-05-25T09:50:41Z</dcterms:modified>
  <cp:category/>
  <cp:version/>
  <cp:contentType/>
  <cp:contentStatus/>
</cp:coreProperties>
</file>