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7320" activeTab="0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<sst xmlns="http://schemas.openxmlformats.org/spreadsheetml/2006/main" count="218" uniqueCount="129">
  <si>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</si>
  <si>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</si>
  <si>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</si>
  <si>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</si>
  <si>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</si>
  <si>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</si>
  <si>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</si>
  <si>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</si>
  <si>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</si>
  <si>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</si>
  <si>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</si>
  <si>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</si>
  <si>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</si>
  <si>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</si>
  <si>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</si>
  <si>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</si>
  <si>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</si>
  <si>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</si>
  <si>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</si>
  <si>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</si>
  <si>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</si>
  <si>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</si>
  <si>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</si>
  <si>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</si>
  <si>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</si>
  <si>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</si>
  <si>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</si>
  <si>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</si>
  <si>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</si>
  <si>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</si>
  <si>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</si>
  <si>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</si>
  <si>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ЮФО Краснодарский Армавир Д</t>
  </si>
  <si>
    <t>Маркарьян АЮ</t>
  </si>
  <si>
    <t>БородинВГ</t>
  </si>
  <si>
    <t>Москва Д</t>
  </si>
  <si>
    <t>Санкт-Петербург Д</t>
  </si>
  <si>
    <t>МГДЕСЯН Ншан Гарибович</t>
  </si>
  <si>
    <t>11.09.87 мс</t>
  </si>
  <si>
    <t>БАЯЛИЕВ Мовладий Хусеевич</t>
  </si>
  <si>
    <t>04.06.84 мсмк</t>
  </si>
  <si>
    <t>00311</t>
  </si>
  <si>
    <t>ЗОТОВ Виктор Андреевич</t>
  </si>
  <si>
    <t>17.12.85 мс</t>
  </si>
  <si>
    <t>СЗФО Калининградская  Калининград Д</t>
  </si>
  <si>
    <t>000372</t>
  </si>
  <si>
    <t>Ярмолюк Н.С.,ЯрмолюкВС</t>
  </si>
  <si>
    <t>ШТЫРКОВ Иван Владимирович</t>
  </si>
  <si>
    <t>06.09.88 мс</t>
  </si>
  <si>
    <t>УФО Свердловская  Екатеренбург ПР</t>
  </si>
  <si>
    <t>002262</t>
  </si>
  <si>
    <t>Козлов АА</t>
  </si>
  <si>
    <t>ЖИЗНЕВСКИЙ Валерий Анатольевич</t>
  </si>
  <si>
    <t>10.05.83 мс</t>
  </si>
  <si>
    <t>016574</t>
  </si>
  <si>
    <t>Лебедев АА</t>
  </si>
  <si>
    <t>НОВОСАДОВ Егор Федорович</t>
  </si>
  <si>
    <t>08.12.88 кмс</t>
  </si>
  <si>
    <t>000226</t>
  </si>
  <si>
    <t>Чернов КК,Бобылев АБ</t>
  </si>
  <si>
    <t>ШИКАЛОВ Юрий Александрович</t>
  </si>
  <si>
    <t>12.04.85 мс</t>
  </si>
  <si>
    <t>000352</t>
  </si>
  <si>
    <t>Кабанов ДБ, Сальников ВВ</t>
  </si>
  <si>
    <t>АБАЗОВ Ислам Заурбекович</t>
  </si>
  <si>
    <t>26.12.89 мс</t>
  </si>
  <si>
    <t xml:space="preserve">ЮФО КБР Майкоп ВВ </t>
  </si>
  <si>
    <t>000517</t>
  </si>
  <si>
    <t>Ошхунов С,ХапайХ</t>
  </si>
  <si>
    <t>КАЛАШАОВ Арамбий Бачмизович</t>
  </si>
  <si>
    <t>20.12.82 мс</t>
  </si>
  <si>
    <t>ЮФО Краснодарский край Курганинск Д</t>
  </si>
  <si>
    <t>006560</t>
  </si>
  <si>
    <t>Нефедов НИ</t>
  </si>
  <si>
    <t>ГАПАНОВИЧ Александр Александрович</t>
  </si>
  <si>
    <t>22.05.89 мс</t>
  </si>
  <si>
    <t>СФО Красноярский край Красноярск ЛОК</t>
  </si>
  <si>
    <t>009112</t>
  </si>
  <si>
    <t>Калентьев ВИ,Хориков ВА</t>
  </si>
  <si>
    <t>ЛОГИНОВ Николай Вячеславович</t>
  </si>
  <si>
    <t>03.01.88 мс</t>
  </si>
  <si>
    <t>ПФО Самарская  Самара Д</t>
  </si>
  <si>
    <t>001216</t>
  </si>
  <si>
    <t>Коновалов АП, Киргизов ВВ</t>
  </si>
  <si>
    <t>РАИЛКО Николай Владимирович</t>
  </si>
  <si>
    <t>17.02.86 мс</t>
  </si>
  <si>
    <t>000334</t>
  </si>
  <si>
    <t>Ясаков АА</t>
  </si>
  <si>
    <t>ВОРОНИН Дмитрий Андреевич</t>
  </si>
  <si>
    <t>27.02.85 мс</t>
  </si>
  <si>
    <t>ЦФО Костромская  Кострома ПР</t>
  </si>
  <si>
    <t>001435</t>
  </si>
  <si>
    <t>Коркин ЮД,Степанов АА</t>
  </si>
  <si>
    <t>МАКСИМОВ Евгений Олегович</t>
  </si>
  <si>
    <t>05.03.87 мс</t>
  </si>
  <si>
    <t>ЦФО,Московская Балашиха, Д</t>
  </si>
  <si>
    <t>004080</t>
  </si>
  <si>
    <t>Воробьев ДВ</t>
  </si>
  <si>
    <t>ОСИПЕНКО Виктор Иванович</t>
  </si>
  <si>
    <t>08.01.91 мс</t>
  </si>
  <si>
    <t>ЦФО,Брянская Брянск ВС</t>
  </si>
  <si>
    <t>015130</t>
  </si>
  <si>
    <t>Зубов РП,Портнов СВ</t>
  </si>
  <si>
    <t>АЛИЕВ Султан Магомедбегович</t>
  </si>
  <si>
    <t>17.09.84 кмс</t>
  </si>
  <si>
    <t>ЮФО Дагестан Махачкала ПР</t>
  </si>
  <si>
    <t>Булатов КХ Булатов ГА</t>
  </si>
  <si>
    <t>в.к.     90    кг.</t>
  </si>
  <si>
    <t>9</t>
  </si>
  <si>
    <t>13</t>
  </si>
  <si>
    <t>11</t>
  </si>
  <si>
    <t>15</t>
  </si>
  <si>
    <t>10</t>
  </si>
  <si>
    <t>6</t>
  </si>
  <si>
    <t>12</t>
  </si>
  <si>
    <t>8</t>
  </si>
  <si>
    <t>1</t>
  </si>
  <si>
    <t>16</t>
  </si>
  <si>
    <t>3:1</t>
  </si>
  <si>
    <t>2,5:0</t>
  </si>
  <si>
    <t>3,5:0</t>
  </si>
  <si>
    <t>4:0</t>
  </si>
  <si>
    <t>3:0</t>
  </si>
  <si>
    <t>0:3</t>
  </si>
  <si>
    <t>5-6</t>
  </si>
  <si>
    <t>7-8</t>
  </si>
  <si>
    <t>9-10</t>
  </si>
  <si>
    <t>11-16</t>
  </si>
  <si>
    <t xml:space="preserve">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</si>
</sst>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b/>
      <i/>
      <sz val="18"/>
      <color indexed="56"/>
      <name val="CyrillicOld"/>
      <family val="0"/>
    </font>
    <font>
      <sz val="8"/>
      <name val="Arial Narrow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7" xfId="0" applyNumberFormat="1" applyBorder="1" applyAlignment="1">
      <alignment horizontal="left" vertical="center"/>
    </xf>
    <xf numFmtId="0" fontId="0" fillId="0" borderId="23" xfId="0" applyNumberFormat="1" applyBorder="1" applyAlignment="1">
      <alignment horizontal="left" vertical="center"/>
    </xf>
    <xf numFmtId="0" fontId="8" fillId="0" borderId="0" xfId="0" applyFont="1" applyBorder="1" applyAlignment="1">
      <alignment/>
    </xf>
    <xf numFmtId="49" fontId="5" fillId="0" borderId="14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1" fillId="0" borderId="0" xfId="42" applyNumberFormat="1" applyFont="1" applyAlignment="1" applyProtection="1">
      <alignment/>
      <protection/>
    </xf>
    <xf numFmtId="0" fontId="9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17" fillId="24" borderId="27" xfId="42" applyFont="1" applyFill="1" applyBorder="1" applyAlignment="1" applyProtection="1">
      <alignment horizontal="center" vertical="center" wrapText="1"/>
      <protection/>
    </xf>
    <xf numFmtId="0" fontId="17" fillId="24" borderId="28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2" fillId="0" borderId="27" xfId="42" applyFont="1" applyBorder="1" applyAlignment="1" applyProtection="1">
      <alignment horizontal="center" vertical="center" wrapText="1"/>
      <protection/>
    </xf>
    <xf numFmtId="0" fontId="12" fillId="0" borderId="28" xfId="42" applyFont="1" applyBorder="1" applyAlignment="1" applyProtection="1">
      <alignment horizontal="center" vertical="center" wrapText="1"/>
      <protection/>
    </xf>
    <xf numFmtId="0" fontId="12" fillId="0" borderId="29" xfId="42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6" fillId="0" borderId="30" xfId="42" applyFont="1" applyFill="1" applyBorder="1" applyAlignment="1" applyProtection="1">
      <alignment horizontal="left" vertical="center" wrapText="1"/>
      <protection/>
    </xf>
    <xf numFmtId="0" fontId="7" fillId="0" borderId="30" xfId="0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6" fillId="17" borderId="30" xfId="0" applyFont="1" applyFill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6" fillId="25" borderId="30" xfId="0" applyFont="1" applyFill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14" fontId="6" fillId="0" borderId="30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0" fontId="19" fillId="0" borderId="3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8" fillId="0" borderId="31" xfId="42" applyFont="1" applyBorder="1" applyAlignment="1" applyProtection="1">
      <alignment horizontal="left" vertical="center" wrapText="1"/>
      <protection/>
    </xf>
    <xf numFmtId="0" fontId="18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0" fontId="18" fillId="0" borderId="35" xfId="42" applyFont="1" applyBorder="1" applyAlignment="1" applyProtection="1">
      <alignment horizontal="left" vertical="center" wrapText="1"/>
      <protection/>
    </xf>
    <xf numFmtId="0" fontId="18" fillId="0" borderId="3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>
      <alignment horizontal="center" vertical="center" wrapText="1"/>
    </xf>
    <xf numFmtId="0" fontId="6" fillId="0" borderId="31" xfId="42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8" xfId="42" applyFont="1" applyBorder="1" applyAlignment="1" applyProtection="1">
      <alignment horizontal="left" vertical="center" wrapText="1"/>
      <protection/>
    </xf>
    <xf numFmtId="0" fontId="6" fillId="0" borderId="39" xfId="42" applyFont="1" applyBorder="1" applyAlignment="1" applyProtection="1">
      <alignment horizontal="left" vertical="center" wrapText="1"/>
      <protection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40" xfId="42" applyFont="1" applyBorder="1" applyAlignment="1" applyProtection="1">
      <alignment horizontal="left" vertical="center" wrapText="1"/>
      <protection/>
    </xf>
    <xf numFmtId="0" fontId="6" fillId="0" borderId="41" xfId="42" applyFont="1" applyBorder="1" applyAlignment="1" applyProtection="1">
      <alignment horizontal="left" vertical="center" wrapText="1"/>
      <protection/>
    </xf>
    <xf numFmtId="0" fontId="6" fillId="0" borderId="42" xfId="42" applyFont="1" applyBorder="1" applyAlignment="1" applyProtection="1">
      <alignment horizontal="left" vertical="center" wrapText="1"/>
      <protection/>
    </xf>
    <xf numFmtId="0" fontId="6" fillId="0" borderId="43" xfId="42" applyFont="1" applyBorder="1" applyAlignment="1" applyProtection="1">
      <alignment horizontal="left" vertical="center" wrapText="1"/>
      <protection/>
    </xf>
    <xf numFmtId="0" fontId="6" fillId="0" borderId="44" xfId="42" applyFont="1" applyBorder="1" applyAlignment="1" applyProtection="1">
      <alignment horizontal="left" vertical="center" wrapText="1"/>
      <protection/>
    </xf>
    <xf numFmtId="0" fontId="6" fillId="0" borderId="45" xfId="42" applyFont="1" applyBorder="1" applyAlignment="1" applyProtection="1">
      <alignment horizontal="left" vertical="center" wrapText="1"/>
      <protection/>
    </xf>
    <xf numFmtId="0" fontId="6" fillId="0" borderId="10" xfId="42" applyFont="1" applyBorder="1" applyAlignment="1" applyProtection="1">
      <alignment horizontal="left" vertical="center" wrapText="1"/>
      <protection/>
    </xf>
    <xf numFmtId="0" fontId="6" fillId="0" borderId="0" xfId="42" applyFont="1" applyBorder="1" applyAlignment="1" applyProtection="1">
      <alignment horizontal="left" vertical="center" wrapText="1"/>
      <protection/>
    </xf>
    <xf numFmtId="0" fontId="6" fillId="0" borderId="20" xfId="42" applyFont="1" applyBorder="1" applyAlignment="1" applyProtection="1">
      <alignment horizontal="left" vertical="center" wrapText="1"/>
      <protection/>
    </xf>
    <xf numFmtId="0" fontId="14" fillId="0" borderId="46" xfId="0" applyNumberFormat="1" applyFont="1" applyBorder="1" applyAlignment="1">
      <alignment horizontal="center" vertical="center" wrapText="1"/>
    </xf>
    <xf numFmtId="0" fontId="14" fillId="0" borderId="47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4" fillId="0" borderId="48" xfId="0" applyNumberFormat="1" applyFont="1" applyBorder="1" applyAlignment="1">
      <alignment horizontal="center" vertical="center" wrapText="1"/>
    </xf>
    <xf numFmtId="0" fontId="14" fillId="0" borderId="49" xfId="0" applyNumberFormat="1" applyFont="1" applyBorder="1" applyAlignment="1">
      <alignment horizontal="center" vertical="center" wrapText="1"/>
    </xf>
    <xf numFmtId="0" fontId="14" fillId="0" borderId="50" xfId="0" applyNumberFormat="1" applyFont="1" applyBorder="1" applyAlignment="1">
      <alignment horizontal="center" vertical="center" wrapText="1"/>
    </xf>
    <xf numFmtId="0" fontId="14" fillId="0" borderId="51" xfId="0" applyNumberFormat="1" applyFont="1" applyBorder="1" applyAlignment="1">
      <alignment horizontal="center" vertical="center" wrapText="1"/>
    </xf>
    <xf numFmtId="0" fontId="14" fillId="0" borderId="52" xfId="0" applyNumberFormat="1" applyFont="1" applyBorder="1" applyAlignment="1">
      <alignment horizontal="center" vertical="center" wrapText="1"/>
    </xf>
    <xf numFmtId="0" fontId="14" fillId="0" borderId="53" xfId="0" applyNumberFormat="1" applyFont="1" applyBorder="1" applyAlignment="1">
      <alignment horizontal="center" vertical="center" wrapText="1"/>
    </xf>
    <xf numFmtId="0" fontId="17" fillId="24" borderId="29" xfId="42" applyFont="1" applyFill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9" fillId="0" borderId="54" xfId="0" applyNumberFormat="1" applyFont="1" applyBorder="1" applyAlignment="1">
      <alignment horizontal="center" vertical="center" wrapText="1"/>
    </xf>
    <xf numFmtId="0" fontId="9" fillId="0" borderId="55" xfId="0" applyNumberFormat="1" applyFont="1" applyBorder="1" applyAlignment="1">
      <alignment horizontal="center" vertical="center" wrapText="1"/>
    </xf>
    <xf numFmtId="0" fontId="9" fillId="0" borderId="56" xfId="0" applyNumberFormat="1" applyFont="1" applyBorder="1" applyAlignment="1">
      <alignment horizontal="center" vertical="center" wrapText="1"/>
    </xf>
    <xf numFmtId="0" fontId="9" fillId="0" borderId="57" xfId="0" applyNumberFormat="1" applyFont="1" applyBorder="1" applyAlignment="1">
      <alignment horizontal="center" vertical="center" wrapText="1"/>
    </xf>
    <xf numFmtId="0" fontId="9" fillId="0" borderId="58" xfId="0" applyNumberFormat="1" applyFont="1" applyBorder="1" applyAlignment="1">
      <alignment horizontal="center" vertical="center" wrapText="1"/>
    </xf>
    <xf numFmtId="0" fontId="9" fillId="0" borderId="59" xfId="0" applyNumberFormat="1" applyFont="1" applyBorder="1" applyAlignment="1">
      <alignment horizontal="center" vertical="center" wrapText="1"/>
    </xf>
    <xf numFmtId="0" fontId="15" fillId="0" borderId="60" xfId="0" applyNumberFormat="1" applyFont="1" applyBorder="1" applyAlignment="1">
      <alignment horizontal="center" vertical="center" wrapText="1"/>
    </xf>
    <xf numFmtId="0" fontId="15" fillId="0" borderId="61" xfId="0" applyNumberFormat="1" applyFont="1" applyBorder="1" applyAlignment="1">
      <alignment horizontal="center" vertical="center" wrapText="1"/>
    </xf>
    <xf numFmtId="0" fontId="15" fillId="0" borderId="62" xfId="0" applyNumberFormat="1" applyFont="1" applyBorder="1" applyAlignment="1">
      <alignment horizontal="center" vertical="center" wrapText="1"/>
    </xf>
    <xf numFmtId="0" fontId="15" fillId="0" borderId="63" xfId="0" applyNumberFormat="1" applyFont="1" applyBorder="1" applyAlignment="1">
      <alignment horizontal="center" vertical="center" wrapText="1"/>
    </xf>
    <xf numFmtId="0" fontId="15" fillId="0" borderId="64" xfId="0" applyNumberFormat="1" applyFont="1" applyBorder="1" applyAlignment="1">
      <alignment horizontal="center" vertical="center" wrapText="1"/>
    </xf>
    <xf numFmtId="0" fontId="15" fillId="0" borderId="65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95250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3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571500"/>
          <a:ext cx="63627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18</xdr:col>
      <xdr:colOff>0</xdr:colOff>
      <xdr:row>3</xdr:row>
      <xdr:rowOff>0</xdr:rowOff>
    </xdr:to>
    <xdr:sp>
      <xdr:nvSpPr>
        <xdr:cNvPr id="3" name="Rectangle 45"/>
        <xdr:cNvSpPr>
          <a:spLocks/>
        </xdr:cNvSpPr>
      </xdr:nvSpPr>
      <xdr:spPr>
        <a:xfrm>
          <a:off x="1247775" y="657225"/>
          <a:ext cx="6286500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6;&#1072;&#1073;&#1086;&#1095;&#1080;&#1081;%20&#1089;&#1090;&#1086;&#1083;\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 по САМБО среди мужчин</v>
          </cell>
        </row>
        <row r="3">
          <cell r="A3" t="str">
            <v>25 - 28 ноября 2009 г.          г. Кстово</v>
          </cell>
        </row>
        <row r="6">
          <cell r="A6" t="str">
            <v>Гл. судья, судья МК</v>
          </cell>
          <cell r="G6" t="str">
            <v>Х. Ю. Хапай</v>
          </cell>
        </row>
        <row r="7">
          <cell r="G7" t="str">
            <v>/г. Майкоп/</v>
          </cell>
        </row>
        <row r="8">
          <cell r="A8" t="str">
            <v>Гл. секретарь, судья МК</v>
          </cell>
          <cell r="G8" t="str">
            <v>Н. Ю.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46"/>
  <sheetViews>
    <sheetView tabSelected="1" zoomScalePageLayoutView="0" workbookViewId="0" topLeftCell="A1">
      <selection activeCell="G46" sqref="A1:G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31" t="s">
        <v>25</v>
      </c>
      <c r="B1" s="131"/>
      <c r="C1" s="131"/>
      <c r="D1" s="131"/>
      <c r="E1" s="131"/>
      <c r="F1" s="131"/>
      <c r="G1" s="131"/>
    </row>
    <row r="2" spans="1:7" ht="25.5" customHeight="1" thickBot="1">
      <c r="A2" s="132" t="s">
        <v>27</v>
      </c>
      <c r="B2" s="133"/>
      <c r="C2" s="133"/>
      <c r="D2" s="133"/>
      <c r="E2" s="133"/>
      <c r="F2" s="133"/>
      <c r="G2" s="133"/>
    </row>
    <row r="3" spans="1:7" ht="32.25" customHeight="1" thickBot="1">
      <c r="A3" s="129" t="str">
        <f>HYPERLINK('[1]реквизиты'!$A$2)</f>
        <v>Кубок России  по САМБО среди мужчин</v>
      </c>
      <c r="B3" s="130"/>
      <c r="C3" s="130"/>
      <c r="D3" s="130"/>
      <c r="E3" s="130"/>
      <c r="F3" s="130"/>
      <c r="G3" s="130"/>
    </row>
    <row r="4" spans="1:7" ht="15" customHeight="1">
      <c r="A4" s="134" t="str">
        <f>HYPERLINK('[1]реквизиты'!$A$3)</f>
        <v>25 - 28 ноября 2009 г.          г. Кстово</v>
      </c>
      <c r="B4" s="134"/>
      <c r="C4" s="134"/>
      <c r="D4" s="134"/>
      <c r="E4" s="134"/>
      <c r="F4" s="134"/>
      <c r="G4" s="134"/>
    </row>
    <row r="5" spans="4:5" ht="24" customHeight="1">
      <c r="D5" s="135" t="str">
        <f>HYPERLINK('пр.взв.'!D4)</f>
        <v>в.к.     90    кг.</v>
      </c>
      <c r="E5" s="136"/>
    </row>
    <row r="6" spans="1:7" ht="12.75" customHeight="1">
      <c r="A6" s="117" t="s">
        <v>9</v>
      </c>
      <c r="B6" s="117" t="s">
        <v>4</v>
      </c>
      <c r="C6" s="117" t="s">
        <v>5</v>
      </c>
      <c r="D6" s="119" t="s">
        <v>6</v>
      </c>
      <c r="E6" s="119" t="s">
        <v>7</v>
      </c>
      <c r="F6" s="117" t="s">
        <v>11</v>
      </c>
      <c r="G6" s="117" t="s">
        <v>8</v>
      </c>
    </row>
    <row r="7" spans="1:7" ht="12.75">
      <c r="A7" s="118"/>
      <c r="B7" s="118"/>
      <c r="C7" s="118"/>
      <c r="D7" s="118"/>
      <c r="E7" s="118"/>
      <c r="F7" s="118"/>
      <c r="G7" s="118"/>
    </row>
    <row r="8" spans="1:7" ht="12.75" customHeight="1">
      <c r="A8" s="124">
        <v>1</v>
      </c>
      <c r="B8" s="116">
        <v>8</v>
      </c>
      <c r="C8" s="120" t="str">
        <f>VLOOKUP(B8,'пр.взв.'!B7:G38,2,FALSE)</f>
        <v>ВОРОНИН Дмитрий Андреевич</v>
      </c>
      <c r="D8" s="122" t="str">
        <f>VLOOKUP(B8,'пр.взв.'!B7:G38,3,FALSE)</f>
        <v>27.02.85 мс</v>
      </c>
      <c r="E8" s="122" t="str">
        <f>VLOOKUP(B8,'пр.взв.'!B7:G38,4,FALSE)</f>
        <v>ЦФО Костромская  Кострома ПР</v>
      </c>
      <c r="F8" s="122" t="str">
        <f>VLOOKUP(B8,'пр.взв.'!B7:G38,5,FALSE)</f>
        <v>001435</v>
      </c>
      <c r="G8" s="120" t="str">
        <f>VLOOKUP(B8,'пр.взв.'!B7:G38,6,FALSE)</f>
        <v>Коркин ЮД,Степанов АА</v>
      </c>
    </row>
    <row r="9" spans="1:7" ht="12.75">
      <c r="A9" s="125"/>
      <c r="B9" s="126"/>
      <c r="C9" s="121"/>
      <c r="D9" s="123"/>
      <c r="E9" s="123"/>
      <c r="F9" s="123"/>
      <c r="G9" s="121"/>
    </row>
    <row r="10" spans="1:7" ht="12.75" customHeight="1">
      <c r="A10" s="124">
        <v>2</v>
      </c>
      <c r="B10" s="116">
        <v>9</v>
      </c>
      <c r="C10" s="120" t="str">
        <f>VLOOKUP(B10,'пр.взв.'!B7:G38,2,FALSE)</f>
        <v>АБАЗОВ Ислам Заурбекович</v>
      </c>
      <c r="D10" s="122" t="str">
        <f>VLOOKUP(B10,'пр.взв.'!B7:G38,3,FALSE)</f>
        <v>26.12.89 мс</v>
      </c>
      <c r="E10" s="122" t="str">
        <f>VLOOKUP(B10,'пр.взв.'!B7:G38,4,FALSE)</f>
        <v>ЮФО КБР Майкоп ВВ </v>
      </c>
      <c r="F10" s="122" t="str">
        <f>VLOOKUP(B10,'пр.взв.'!B7:G38,5,FALSE)</f>
        <v>000517</v>
      </c>
      <c r="G10" s="120" t="str">
        <f>VLOOKUP(B10,'пр.взв.'!B7:G38,6,FALSE)</f>
        <v>Ошхунов С,ХапайХ</v>
      </c>
    </row>
    <row r="11" spans="1:7" ht="12.75">
      <c r="A11" s="125"/>
      <c r="B11" s="126"/>
      <c r="C11" s="121"/>
      <c r="D11" s="123"/>
      <c r="E11" s="123"/>
      <c r="F11" s="123"/>
      <c r="G11" s="121"/>
    </row>
    <row r="12" spans="1:7" ht="12.75" customHeight="1">
      <c r="A12" s="124">
        <v>3</v>
      </c>
      <c r="B12" s="116">
        <v>13</v>
      </c>
      <c r="C12" s="120" t="str">
        <f>VLOOKUP(B12,'пр.взв.'!B7:G38,2,FALSE)</f>
        <v>ШИКАЛОВ Юрий Александрович</v>
      </c>
      <c r="D12" s="122" t="str">
        <f>VLOOKUP(B12,'пр.взв.'!B7:G38,3,FALSE)</f>
        <v>12.04.85 мс</v>
      </c>
      <c r="E12" s="122" t="str">
        <f>VLOOKUP(B12,'пр.взв.'!B7:G38,4,FALSE)</f>
        <v>Москва Д</v>
      </c>
      <c r="F12" s="122" t="str">
        <f>VLOOKUP(B12,'пр.взв.'!B7:G38,5,FALSE)</f>
        <v>000352</v>
      </c>
      <c r="G12" s="120" t="str">
        <f>VLOOKUP(B12,'пр.взв.'!B7:G38,6,FALSE)</f>
        <v>Кабанов ДБ, Сальников ВВ</v>
      </c>
    </row>
    <row r="13" spans="1:7" ht="12.75">
      <c r="A13" s="125"/>
      <c r="B13" s="126"/>
      <c r="C13" s="121"/>
      <c r="D13" s="123"/>
      <c r="E13" s="123"/>
      <c r="F13" s="123"/>
      <c r="G13" s="121"/>
    </row>
    <row r="14" spans="1:7" ht="12.75" customHeight="1">
      <c r="A14" s="124">
        <v>3</v>
      </c>
      <c r="B14" s="116">
        <v>16</v>
      </c>
      <c r="C14" s="120" t="str">
        <f>VLOOKUP(B14,'пр.взв.'!B7:G38,2,FALSE)</f>
        <v>ОСИПЕНКО Виктор Иванович</v>
      </c>
      <c r="D14" s="122" t="str">
        <f>VLOOKUP(B14,'пр.взв.'!B7:G38,3,FALSE)</f>
        <v>08.01.91 мс</v>
      </c>
      <c r="E14" s="122" t="str">
        <f>VLOOKUP(B14,'пр.взв.'!B7:G38,4,FALSE)</f>
        <v>ЦФО,Брянская Брянск ВС</v>
      </c>
      <c r="F14" s="122" t="str">
        <f>VLOOKUP(B14,'пр.взв.'!B7:G38,5,FALSE)</f>
        <v>015130</v>
      </c>
      <c r="G14" s="120" t="str">
        <f>VLOOKUP(B14,'пр.взв.'!B7:G38,6,FALSE)</f>
        <v>Зубов РП,Портнов СВ</v>
      </c>
    </row>
    <row r="15" spans="1:7" ht="12.75">
      <c r="A15" s="125"/>
      <c r="B15" s="126"/>
      <c r="C15" s="121"/>
      <c r="D15" s="123"/>
      <c r="E15" s="123"/>
      <c r="F15" s="123"/>
      <c r="G15" s="121"/>
    </row>
    <row r="16" spans="1:7" ht="12.75" customHeight="1">
      <c r="A16" s="127" t="s">
        <v>124</v>
      </c>
      <c r="B16" s="116">
        <v>11</v>
      </c>
      <c r="C16" s="120" t="str">
        <f>VLOOKUP(B16,'пр.взв.'!B7:G38,2,FALSE)</f>
        <v>БАЯЛИЕВ Мовладий Хусеевич</v>
      </c>
      <c r="D16" s="122" t="str">
        <f>VLOOKUP(B16,'пр.взв.'!B7:G38,3,FALSE)</f>
        <v>04.06.84 мсмк</v>
      </c>
      <c r="E16" s="122" t="str">
        <f>VLOOKUP(B16,'пр.взв.'!B7:G38,4,FALSE)</f>
        <v>ЮФО Краснодарский Армавир Д</v>
      </c>
      <c r="F16" s="122" t="str">
        <f>VLOOKUP(B16,'пр.взв.'!B7:G38,5,FALSE)</f>
        <v>00311</v>
      </c>
      <c r="G16" s="120" t="str">
        <f>VLOOKUP(B16,'пр.взв.'!B7:G38,6,FALSE)</f>
        <v>Маркарьян АЮ</v>
      </c>
    </row>
    <row r="17" spans="1:7" ht="12.75">
      <c r="A17" s="128"/>
      <c r="B17" s="126"/>
      <c r="C17" s="121"/>
      <c r="D17" s="123"/>
      <c r="E17" s="123"/>
      <c r="F17" s="123"/>
      <c r="G17" s="121"/>
    </row>
    <row r="18" spans="1:7" ht="12.75" customHeight="1">
      <c r="A18" s="127" t="s">
        <v>124</v>
      </c>
      <c r="B18" s="116">
        <v>10</v>
      </c>
      <c r="C18" s="120" t="str">
        <f>VLOOKUP(B18,'пр.взв.'!B7:G38,2,FALSE)</f>
        <v>ШТЫРКОВ Иван Владимирович</v>
      </c>
      <c r="D18" s="122" t="str">
        <f>VLOOKUP(B18,'пр.взв.'!B9:G40,3,FALSE)</f>
        <v>06.09.88 мс</v>
      </c>
      <c r="E18" s="122" t="str">
        <f>VLOOKUP(B18,'пр.взв.'!B9:G40,4,FALSE)</f>
        <v>УФО Свердловская  Екатеренбург ПР</v>
      </c>
      <c r="F18" s="122" t="str">
        <f>VLOOKUP(B18,'пр.взв.'!B9:G40,5,FALSE)</f>
        <v>002262</v>
      </c>
      <c r="G18" s="120" t="str">
        <f>VLOOKUP(B18,'пр.взв.'!B9:G40,6,FALSE)</f>
        <v>Козлов АА</v>
      </c>
    </row>
    <row r="19" spans="1:7" ht="12.75">
      <c r="A19" s="128"/>
      <c r="B19" s="126"/>
      <c r="C19" s="121"/>
      <c r="D19" s="123"/>
      <c r="E19" s="123"/>
      <c r="F19" s="123"/>
      <c r="G19" s="121"/>
    </row>
    <row r="20" spans="1:7" ht="12.75" customHeight="1">
      <c r="A20" s="127" t="s">
        <v>125</v>
      </c>
      <c r="B20" s="116">
        <v>1</v>
      </c>
      <c r="C20" s="120" t="str">
        <f>VLOOKUP(B20,'пр.взв.'!B7:G38,2,FALSE)</f>
        <v>ЛОГИНОВ Николай Вячеславович</v>
      </c>
      <c r="D20" s="122" t="str">
        <f>VLOOKUP(B20,'пр.взв.'!B7:G38,3,FALSE)</f>
        <v>03.01.88 мс</v>
      </c>
      <c r="E20" s="122" t="str">
        <f>VLOOKUP(B20,'пр.взв.'!B7:G38,4,FALSE)</f>
        <v>ПФО Самарская  Самара Д</v>
      </c>
      <c r="F20" s="122" t="str">
        <f>VLOOKUP(B20,'пр.взв.'!B7:G38,5,FALSE)</f>
        <v>001216</v>
      </c>
      <c r="G20" s="120" t="str">
        <f>VLOOKUP(B20,'пр.взв.'!B7:G38,6,FALSE)</f>
        <v>Коновалов АП, Киргизов ВВ</v>
      </c>
    </row>
    <row r="21" spans="1:7" ht="12.75">
      <c r="A21" s="128"/>
      <c r="B21" s="126"/>
      <c r="C21" s="121"/>
      <c r="D21" s="123"/>
      <c r="E21" s="123"/>
      <c r="F21" s="123"/>
      <c r="G21" s="121"/>
    </row>
    <row r="22" spans="1:7" ht="12.75" customHeight="1">
      <c r="A22" s="127" t="s">
        <v>125</v>
      </c>
      <c r="B22" s="116">
        <v>12</v>
      </c>
      <c r="C22" s="120" t="str">
        <f>VLOOKUP(B22,'пр.взв.'!B9:G40,2,FALSE)</f>
        <v>НОВОСАДОВ Егор Федорович</v>
      </c>
      <c r="D22" s="122" t="str">
        <f>VLOOKUP(B22,'пр.взв.'!B7:G38,3,FALSE)</f>
        <v>08.12.88 кмс</v>
      </c>
      <c r="E22" s="122" t="str">
        <f>VLOOKUP(B22,'пр.взв.'!B7:G38,4,FALSE)</f>
        <v>Москва Д</v>
      </c>
      <c r="F22" s="122" t="str">
        <f>VLOOKUP(B22,'пр.взв.'!B7:G38,5,FALSE)</f>
        <v>000226</v>
      </c>
      <c r="G22" s="120" t="str">
        <f>VLOOKUP(B22,'пр.взв.'!B7:G38,6,FALSE)</f>
        <v>Чернов КК,Бобылев АБ</v>
      </c>
    </row>
    <row r="23" spans="1:7" ht="12.75">
      <c r="A23" s="128"/>
      <c r="B23" s="126"/>
      <c r="C23" s="121"/>
      <c r="D23" s="123"/>
      <c r="E23" s="123"/>
      <c r="F23" s="123"/>
      <c r="G23" s="121"/>
    </row>
    <row r="24" spans="1:7" ht="12.75" customHeight="1">
      <c r="A24" s="127" t="s">
        <v>126</v>
      </c>
      <c r="B24" s="116">
        <v>15</v>
      </c>
      <c r="C24" s="120" t="str">
        <f>VLOOKUP(B24,'пр.взв.'!B7:G38,2,FALSE)</f>
        <v>ЗОТОВ Виктор Андреевич</v>
      </c>
      <c r="D24" s="122" t="str">
        <f>VLOOKUP(B24,'пр.взв.'!B7:G38,3,FALSE)</f>
        <v>17.12.85 мс</v>
      </c>
      <c r="E24" s="122" t="str">
        <f>VLOOKUP(B24,'пр.взв.'!B7:G38,4,FALSE)</f>
        <v>СЗФО Калининградская  Калининград Д</v>
      </c>
      <c r="F24" s="122" t="str">
        <f>VLOOKUP(B24,'пр.взв.'!B7:G38,5,FALSE)</f>
        <v>000372</v>
      </c>
      <c r="G24" s="120" t="str">
        <f>VLOOKUP(B24,'пр.взв.'!B7:G38,6,FALSE)</f>
        <v>Ярмолюк Н.С.,ЯрмолюкВС</v>
      </c>
    </row>
    <row r="25" spans="1:7" ht="12.75">
      <c r="A25" s="128"/>
      <c r="B25" s="126"/>
      <c r="C25" s="121"/>
      <c r="D25" s="123"/>
      <c r="E25" s="123"/>
      <c r="F25" s="123"/>
      <c r="G25" s="121"/>
    </row>
    <row r="26" spans="1:7" ht="12.75" customHeight="1">
      <c r="A26" s="127" t="s">
        <v>126</v>
      </c>
      <c r="B26" s="116">
        <v>6</v>
      </c>
      <c r="C26" s="120" t="str">
        <f>VLOOKUP(B26,'пр.взв.'!B7:G38,2,FALSE)</f>
        <v>МГДЕСЯН Ншан Гарибович</v>
      </c>
      <c r="D26" s="122" t="str">
        <f>VLOOKUP(B26,'пр.взв.'!B7:G38,3,FALSE)</f>
        <v>11.09.87 мс</v>
      </c>
      <c r="E26" s="122" t="str">
        <f>VLOOKUP(B26,'пр.взв.'!B7:G38,4,FALSE)</f>
        <v>ЮФО Краснодарский Армавир Д</v>
      </c>
      <c r="F26" s="122">
        <f>VLOOKUP(B26,'пр.взв.'!B7:G38,5,FALSE)</f>
        <v>0</v>
      </c>
      <c r="G26" s="120" t="str">
        <f>VLOOKUP(B26,'пр.взв.'!B7:G38,6,FALSE)</f>
        <v>БородинВГ</v>
      </c>
    </row>
    <row r="27" spans="1:7" ht="12.75">
      <c r="A27" s="128"/>
      <c r="B27" s="126"/>
      <c r="C27" s="121"/>
      <c r="D27" s="123"/>
      <c r="E27" s="123"/>
      <c r="F27" s="123"/>
      <c r="G27" s="121"/>
    </row>
    <row r="28" spans="1:7" ht="12.75" customHeight="1">
      <c r="A28" s="127" t="s">
        <v>127</v>
      </c>
      <c r="B28" s="116">
        <v>5</v>
      </c>
      <c r="C28" s="120" t="str">
        <f>VLOOKUP(B28,'пр.взв.'!B7:G38,2,FALSE)</f>
        <v>РАИЛКО Николай Владимирович</v>
      </c>
      <c r="D28" s="122" t="str">
        <f>VLOOKUP(B28,'пр.взв.'!B7:G38,3,FALSE)</f>
        <v>17.02.86 мс</v>
      </c>
      <c r="E28" s="122" t="str">
        <f>VLOOKUP(B28,'пр.взв.'!B7:G38,4,FALSE)</f>
        <v>Санкт-Петербург Д</v>
      </c>
      <c r="F28" s="122" t="str">
        <f>VLOOKUP(B28,'пр.взв.'!B7:G38,5,FALSE)</f>
        <v>000334</v>
      </c>
      <c r="G28" s="120" t="str">
        <f>VLOOKUP(B28,'пр.взв.'!B7:G38,6,FALSE)</f>
        <v>Ясаков АА</v>
      </c>
    </row>
    <row r="29" spans="1:7" ht="12.75">
      <c r="A29" s="128"/>
      <c r="B29" s="126"/>
      <c r="C29" s="121"/>
      <c r="D29" s="123"/>
      <c r="E29" s="123"/>
      <c r="F29" s="123"/>
      <c r="G29" s="121"/>
    </row>
    <row r="30" spans="1:7" ht="12.75">
      <c r="A30" s="127" t="s">
        <v>127</v>
      </c>
      <c r="B30" s="116">
        <v>3</v>
      </c>
      <c r="C30" s="120" t="str">
        <f>VLOOKUP(B30,'пр.взв.'!B7:G38,2,FALSE)</f>
        <v>АЛИЕВ Султан Магомедбегович</v>
      </c>
      <c r="D30" s="122" t="str">
        <f>VLOOKUP(B30,'пр.взв.'!B7:G38,3,FALSE)</f>
        <v>17.09.84 кмс</v>
      </c>
      <c r="E30" s="122" t="str">
        <f>VLOOKUP(C30,'пр.взв.'!C7:H38,3,FALSE)</f>
        <v>ЮФО Дагестан Махачкала ПР</v>
      </c>
      <c r="F30" s="122">
        <f>VLOOKUP(B30,'пр.взв.'!B7:G38,5,FALSE)</f>
        <v>0</v>
      </c>
      <c r="G30" s="120" t="str">
        <f>VLOOKUP(B30,'пр.взв.'!B7:G38,6,FALSE)</f>
        <v>Булатов КХ Булатов ГА</v>
      </c>
    </row>
    <row r="31" spans="1:7" ht="12.75">
      <c r="A31" s="128"/>
      <c r="B31" s="126"/>
      <c r="C31" s="121"/>
      <c r="D31" s="123"/>
      <c r="E31" s="123"/>
      <c r="F31" s="123"/>
      <c r="G31" s="121"/>
    </row>
    <row r="32" spans="1:7" ht="12.75">
      <c r="A32" s="127" t="s">
        <v>127</v>
      </c>
      <c r="B32" s="116">
        <v>7</v>
      </c>
      <c r="C32" s="120" t="str">
        <f>VLOOKUP(B32,'пр.взв.'!B7:G38,2,FALSE)</f>
        <v>ГАПАНОВИЧ Александр Александрович</v>
      </c>
      <c r="D32" s="122" t="str">
        <f>VLOOKUP(B32,'пр.взв.'!B7:G38,3,FALSE)</f>
        <v>22.05.89 мс</v>
      </c>
      <c r="E32" s="122" t="str">
        <f>VLOOKUP(B32,'пр.взв.'!B17:G32,4,FALSE)</f>
        <v>СФО Красноярский край Красноярск ЛОК</v>
      </c>
      <c r="F32" s="122" t="str">
        <f>VLOOKUP(B32,'пр.взв.'!B7:G38,5,FALSE)</f>
        <v>009112</v>
      </c>
      <c r="G32" s="120" t="str">
        <f>VLOOKUP(B32,'пр.взв.'!B7:G38,6,FALSE)</f>
        <v>Калентьев ВИ,Хориков ВА</v>
      </c>
    </row>
    <row r="33" spans="1:7" ht="12.75">
      <c r="A33" s="128"/>
      <c r="B33" s="126"/>
      <c r="C33" s="121"/>
      <c r="D33" s="123"/>
      <c r="E33" s="123"/>
      <c r="F33" s="123"/>
      <c r="G33" s="121"/>
    </row>
    <row r="34" spans="1:7" ht="12.75">
      <c r="A34" s="127" t="s">
        <v>127</v>
      </c>
      <c r="B34" s="116">
        <v>2</v>
      </c>
      <c r="C34" s="120" t="str">
        <f>VLOOKUP(B34,'пр.взв.'!B7:G38,2,FALSE)</f>
        <v>ЖИЗНЕВСКИЙ Валерий Анатольевич</v>
      </c>
      <c r="D34" s="122" t="str">
        <f>VLOOKUP(B34,'пр.взв.'!B7:G38,3,FALSE)</f>
        <v>10.05.83 мс</v>
      </c>
      <c r="E34" s="122" t="str">
        <f>VLOOKUP(C34,'пр.взв.'!C7:H38,3,FALSE)</f>
        <v>Москва Д</v>
      </c>
      <c r="F34" s="122" t="str">
        <f>VLOOKUP(B34,'пр.взв.'!B7:G38,5,FALSE)</f>
        <v>016574</v>
      </c>
      <c r="G34" s="120" t="str">
        <f>VLOOKUP(B34,'пр.взв.'!B7:G38,6,FALSE)</f>
        <v>Лебедев АА</v>
      </c>
    </row>
    <row r="35" spans="1:7" ht="12.75">
      <c r="A35" s="128"/>
      <c r="B35" s="126"/>
      <c r="C35" s="121"/>
      <c r="D35" s="123"/>
      <c r="E35" s="123"/>
      <c r="F35" s="123"/>
      <c r="G35" s="121"/>
    </row>
    <row r="36" spans="1:7" ht="12.75">
      <c r="A36" s="127" t="s">
        <v>127</v>
      </c>
      <c r="B36" s="116">
        <v>14</v>
      </c>
      <c r="C36" s="120" t="str">
        <f>VLOOKUP(B36,'пр.взв.'!B7:G38,2,FALSE)</f>
        <v>МАКСИМОВ Евгений Олегович</v>
      </c>
      <c r="D36" s="122" t="str">
        <f>VLOOKUP(B36,'пр.взв.'!B7:G38,3,FALSE)</f>
        <v>05.03.87 мс</v>
      </c>
      <c r="E36" s="122" t="str">
        <f>VLOOKUP(B36,'пр.взв.'!B21:G36,4,FALSE)</f>
        <v>ЦФО,Московская Балашиха, Д</v>
      </c>
      <c r="F36" s="122" t="str">
        <f>VLOOKUP(B36,'пр.взв.'!B7:G38,5,FALSE)</f>
        <v>004080</v>
      </c>
      <c r="G36" s="120" t="str">
        <f>VLOOKUP(B36,'пр.взв.'!B7:G38,6,FALSE)</f>
        <v>Воробьев ДВ</v>
      </c>
    </row>
    <row r="37" spans="1:7" ht="12.75">
      <c r="A37" s="128"/>
      <c r="B37" s="126"/>
      <c r="C37" s="121"/>
      <c r="D37" s="123"/>
      <c r="E37" s="123"/>
      <c r="F37" s="123"/>
      <c r="G37" s="121"/>
    </row>
    <row r="38" spans="1:7" ht="12.75">
      <c r="A38" s="127" t="s">
        <v>127</v>
      </c>
      <c r="B38" s="116">
        <v>4</v>
      </c>
      <c r="C38" s="120" t="str">
        <f>VLOOKUP(B38,'пр.взв.'!B7:G38,2,FALSE)</f>
        <v>КАЛАШАОВ Арамбий Бачмизович</v>
      </c>
      <c r="D38" s="122" t="str">
        <f>VLOOKUP(B38,'пр.взв.'!B7:G38,3,FALSE)</f>
        <v>20.12.82 мс</v>
      </c>
      <c r="E38" s="122" t="str">
        <f>VLOOKUP(C38,'пр.взв.'!C7:H38,3,FALSE)</f>
        <v>ЮФО Краснодарский край Курганинск Д</v>
      </c>
      <c r="F38" s="122" t="str">
        <f>VLOOKUP(B38,'пр.взв.'!B7:G38,5,FALSE)</f>
        <v>006560</v>
      </c>
      <c r="G38" s="120" t="str">
        <f>VLOOKUP(B38,'пр.взв.'!B7:G38,6,FALSE)</f>
        <v>Нефедов НИ</v>
      </c>
    </row>
    <row r="39" spans="1:7" ht="12.75">
      <c r="A39" s="128"/>
      <c r="B39" s="126"/>
      <c r="C39" s="121"/>
      <c r="D39" s="123"/>
      <c r="E39" s="123"/>
      <c r="F39" s="123"/>
      <c r="G39" s="121"/>
    </row>
    <row r="40" ht="12.75">
      <c r="A40" s="114"/>
    </row>
    <row r="41" ht="12.75">
      <c r="A41" s="114"/>
    </row>
    <row r="42" spans="1:10" ht="15">
      <c r="A42" s="115" t="str">
        <f>HYPERLINK('[1]реквизиты'!$A$6)</f>
        <v>Гл. судья, судья МК</v>
      </c>
      <c r="B42" s="77"/>
      <c r="C42" s="78"/>
      <c r="D42" s="79"/>
      <c r="E42" s="79"/>
      <c r="F42" s="80" t="str">
        <f>HYPERLINK('[1]реквизиты'!$G$6)</f>
        <v>Х. Ю. Хапай</v>
      </c>
      <c r="G42" s="5"/>
      <c r="J42" t="s">
        <v>128</v>
      </c>
    </row>
    <row r="43" spans="1:7" ht="15">
      <c r="A43" s="77"/>
      <c r="B43" s="77"/>
      <c r="C43" s="78"/>
      <c r="D43" s="5"/>
      <c r="E43" s="5"/>
      <c r="F43" s="81" t="str">
        <f>HYPERLINK('[1]реквизиты'!$G$7)</f>
        <v>/г. Майкоп/</v>
      </c>
      <c r="G43" s="5"/>
    </row>
    <row r="44" spans="1:7" ht="15">
      <c r="A44" s="77"/>
      <c r="B44" s="77"/>
      <c r="C44" s="78"/>
      <c r="D44" s="5"/>
      <c r="E44" s="5"/>
      <c r="F44" s="5"/>
      <c r="G44" s="5"/>
    </row>
    <row r="45" spans="1:7" ht="15">
      <c r="A45" s="76" t="str">
        <f>HYPERLINK('[1]реквизиты'!$A$8)</f>
        <v>Гл. секретарь, судья МК</v>
      </c>
      <c r="B45" s="77"/>
      <c r="C45" s="78"/>
      <c r="D45" s="79"/>
      <c r="E45" s="79"/>
      <c r="F45" s="80" t="str">
        <f>HYPERLINK('[1]реквизиты'!$G$8)</f>
        <v>Н. Ю. Глушкова</v>
      </c>
      <c r="G45" s="5"/>
    </row>
    <row r="46" spans="1:7" ht="15">
      <c r="A46" s="77"/>
      <c r="B46" s="77"/>
      <c r="C46" s="77"/>
      <c r="D46" s="5"/>
      <c r="E46" s="5"/>
      <c r="F46" s="81" t="str">
        <f>HYPERLINK('[1]реквизиты'!$G$9)</f>
        <v>/г. Рязань/</v>
      </c>
      <c r="G46" s="5"/>
    </row>
  </sheetData>
  <sheetProtection/>
  <mergeCells count="124"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  <mergeCell ref="E38:E39"/>
    <mergeCell ref="F38:F39"/>
    <mergeCell ref="E34:E35"/>
    <mergeCell ref="F34:F35"/>
    <mergeCell ref="E36:E37"/>
    <mergeCell ref="F36:F37"/>
    <mergeCell ref="G20:G21"/>
    <mergeCell ref="G22:G23"/>
    <mergeCell ref="G24:G25"/>
    <mergeCell ref="G26:G27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12:G13"/>
    <mergeCell ref="G14:G15"/>
    <mergeCell ref="E14:E15"/>
    <mergeCell ref="F14:F15"/>
    <mergeCell ref="E12:E13"/>
    <mergeCell ref="F12:F13"/>
    <mergeCell ref="G16:G17"/>
    <mergeCell ref="G18:G19"/>
    <mergeCell ref="A38:A39"/>
    <mergeCell ref="B38:B39"/>
    <mergeCell ref="C38:C39"/>
    <mergeCell ref="D38:D39"/>
    <mergeCell ref="A36:A37"/>
    <mergeCell ref="B36:B37"/>
    <mergeCell ref="C36:C37"/>
    <mergeCell ref="D36:D37"/>
    <mergeCell ref="A32:A33"/>
    <mergeCell ref="B32:B33"/>
    <mergeCell ref="C32:C33"/>
    <mergeCell ref="D32:D33"/>
    <mergeCell ref="A34:A35"/>
    <mergeCell ref="B34:B35"/>
    <mergeCell ref="C34:C35"/>
    <mergeCell ref="D34:D35"/>
    <mergeCell ref="E22:E23"/>
    <mergeCell ref="F22:F23"/>
    <mergeCell ref="F24:F25"/>
    <mergeCell ref="A24:A25"/>
    <mergeCell ref="B24:B25"/>
    <mergeCell ref="C24:C25"/>
    <mergeCell ref="A30:A31"/>
    <mergeCell ref="B30:B31"/>
    <mergeCell ref="C30:C31"/>
    <mergeCell ref="D30:D31"/>
    <mergeCell ref="E32:E33"/>
    <mergeCell ref="F32:F33"/>
    <mergeCell ref="F28:F29"/>
    <mergeCell ref="F26:F27"/>
    <mergeCell ref="E30:E31"/>
    <mergeCell ref="F30:F31"/>
    <mergeCell ref="E28:E29"/>
    <mergeCell ref="D24:D25"/>
    <mergeCell ref="E24:E25"/>
    <mergeCell ref="E26:E27"/>
    <mergeCell ref="A26:A27"/>
    <mergeCell ref="B26:B27"/>
    <mergeCell ref="C26:C27"/>
    <mergeCell ref="D26:D27"/>
    <mergeCell ref="A22:A23"/>
    <mergeCell ref="B22:B23"/>
    <mergeCell ref="C22:C23"/>
    <mergeCell ref="D22:D23"/>
    <mergeCell ref="A28:A29"/>
    <mergeCell ref="B28:B29"/>
    <mergeCell ref="C28:C29"/>
    <mergeCell ref="D28:D2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16:A17"/>
    <mergeCell ref="B16:B17"/>
    <mergeCell ref="C16:C17"/>
    <mergeCell ref="D16:D17"/>
    <mergeCell ref="E16:E17"/>
    <mergeCell ref="F16:F17"/>
    <mergeCell ref="E18:E19"/>
    <mergeCell ref="F18:F19"/>
    <mergeCell ref="A12:A13"/>
    <mergeCell ref="B12:B13"/>
    <mergeCell ref="C12:C13"/>
    <mergeCell ref="D12:D13"/>
    <mergeCell ref="A14:A15"/>
    <mergeCell ref="B14:B15"/>
    <mergeCell ref="C14:C15"/>
    <mergeCell ref="D14:D15"/>
    <mergeCell ref="C10:C11"/>
    <mergeCell ref="D10:D11"/>
    <mergeCell ref="A8:A9"/>
    <mergeCell ref="B8:B9"/>
    <mergeCell ref="C8:C9"/>
    <mergeCell ref="D8:D9"/>
    <mergeCell ref="A10:A11"/>
    <mergeCell ref="B10:B11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6">
      <selection activeCell="H38" sqref="H38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37" t="str">
        <f>HYPERLINK('[1]реквизиты'!$A$2)</f>
        <v>Кубок России  по САМБО среди мужчин</v>
      </c>
      <c r="B1" s="138"/>
      <c r="C1" s="138"/>
      <c r="D1" s="138"/>
      <c r="E1" s="138"/>
      <c r="F1" s="138"/>
      <c r="G1" s="138"/>
      <c r="H1" s="139"/>
    </row>
    <row r="2" spans="4:5" ht="27" customHeight="1">
      <c r="D2" s="58" t="s">
        <v>12</v>
      </c>
      <c r="E2" s="85" t="str">
        <f>HYPERLINK('пр.взв.'!D4)</f>
        <v>в.к.     90  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40" t="s">
        <v>14</v>
      </c>
      <c r="B5" s="140" t="s">
        <v>4</v>
      </c>
      <c r="C5" s="118" t="s">
        <v>5</v>
      </c>
      <c r="D5" s="140" t="s">
        <v>15</v>
      </c>
      <c r="E5" s="140" t="s">
        <v>16</v>
      </c>
      <c r="F5" s="140" t="s">
        <v>17</v>
      </c>
      <c r="G5" s="140" t="s">
        <v>18</v>
      </c>
      <c r="H5" s="140" t="s">
        <v>19</v>
      </c>
    </row>
    <row r="6" spans="1:8" ht="12.75">
      <c r="A6" s="117"/>
      <c r="B6" s="117"/>
      <c r="C6" s="117"/>
      <c r="D6" s="117"/>
      <c r="E6" s="117"/>
      <c r="F6" s="117"/>
      <c r="G6" s="117"/>
      <c r="H6" s="117"/>
    </row>
    <row r="7" spans="1:8" ht="12.75">
      <c r="A7" s="144"/>
      <c r="B7" s="145">
        <v>13</v>
      </c>
      <c r="C7" s="141" t="str">
        <f>VLOOKUP(B7,'пр.взв.'!B7:E38,2,FALSE)</f>
        <v>ШИКАЛОВ Юрий Александрович</v>
      </c>
      <c r="D7" s="141" t="str">
        <f>VLOOKUP(C7,'пр.взв.'!C7:F38,2,FALSE)</f>
        <v>12.04.85 мс</v>
      </c>
      <c r="E7" s="141" t="str">
        <f>VLOOKUP(D7,'пр.взв.'!D7:G38,2,FALSE)</f>
        <v>Москва Д</v>
      </c>
      <c r="F7" s="142">
        <v>4</v>
      </c>
      <c r="G7" s="143"/>
      <c r="H7" s="140"/>
    </row>
    <row r="8" spans="1:8" ht="12.75">
      <c r="A8" s="144"/>
      <c r="B8" s="140"/>
      <c r="C8" s="141"/>
      <c r="D8" s="141"/>
      <c r="E8" s="141"/>
      <c r="F8" s="142"/>
      <c r="G8" s="143"/>
      <c r="H8" s="140"/>
    </row>
    <row r="9" spans="1:8" ht="12.75">
      <c r="A9" s="146"/>
      <c r="B9" s="145">
        <v>11</v>
      </c>
      <c r="C9" s="141" t="str">
        <f>VLOOKUP(B9,'пр.взв.'!B9:E40,2,FALSE)</f>
        <v>БАЯЛИЕВ Мовладий Хусеевич</v>
      </c>
      <c r="D9" s="141" t="str">
        <f>VLOOKUP(C9,'пр.взв.'!C9:F40,2,FALSE)</f>
        <v>04.06.84 мсмк</v>
      </c>
      <c r="E9" s="141" t="str">
        <f>VLOOKUP(D9,'пр.взв.'!D9:G40,2,FALSE)</f>
        <v>ЮФО Краснодарский Армавир Д</v>
      </c>
      <c r="F9" s="142">
        <v>0</v>
      </c>
      <c r="G9" s="140"/>
      <c r="H9" s="140"/>
    </row>
    <row r="10" spans="1:8" ht="12.75">
      <c r="A10" s="146"/>
      <c r="B10" s="140"/>
      <c r="C10" s="141"/>
      <c r="D10" s="141"/>
      <c r="E10" s="141"/>
      <c r="F10" s="142"/>
      <c r="G10" s="140"/>
      <c r="H10" s="140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5" t="s">
        <v>24</v>
      </c>
    </row>
    <row r="16" spans="3:5" ht="24.75" customHeight="1">
      <c r="C16" s="60" t="s">
        <v>21</v>
      </c>
      <c r="E16" s="85" t="str">
        <f>HYPERLINK('пр.взв.'!D4)</f>
        <v>в.к.     90    кг.</v>
      </c>
    </row>
    <row r="17" spans="1:8" ht="12.75">
      <c r="A17" s="140" t="s">
        <v>14</v>
      </c>
      <c r="B17" s="140" t="s">
        <v>4</v>
      </c>
      <c r="C17" s="118" t="s">
        <v>5</v>
      </c>
      <c r="D17" s="140" t="s">
        <v>15</v>
      </c>
      <c r="E17" s="140" t="s">
        <v>16</v>
      </c>
      <c r="F17" s="140" t="s">
        <v>17</v>
      </c>
      <c r="G17" s="140" t="s">
        <v>18</v>
      </c>
      <c r="H17" s="140" t="s">
        <v>19</v>
      </c>
    </row>
    <row r="18" spans="1:8" ht="12.75">
      <c r="A18" s="117"/>
      <c r="B18" s="117"/>
      <c r="C18" s="117"/>
      <c r="D18" s="117"/>
      <c r="E18" s="117"/>
      <c r="F18" s="117"/>
      <c r="G18" s="117"/>
      <c r="H18" s="117"/>
    </row>
    <row r="19" spans="1:8" ht="12.75">
      <c r="A19" s="144"/>
      <c r="B19" s="145">
        <v>16</v>
      </c>
      <c r="C19" s="141" t="str">
        <f>VLOOKUP(B19,'пр.взв.'!B7:E38,2,FALSE)</f>
        <v>ОСИПЕНКО Виктор Иванович</v>
      </c>
      <c r="D19" s="141" t="str">
        <f>VLOOKUP(C19,'пр.взв.'!C7:F38,2,FALSE)</f>
        <v>08.01.91 мс</v>
      </c>
      <c r="E19" s="141" t="str">
        <f>VLOOKUP(D19,'пр.взв.'!D7:G38,2,FALSE)</f>
        <v>ЦФО,Брянская Брянск ВС</v>
      </c>
      <c r="F19" s="142">
        <v>3</v>
      </c>
      <c r="G19" s="143"/>
      <c r="H19" s="140"/>
    </row>
    <row r="20" spans="1:8" ht="12.75">
      <c r="A20" s="144"/>
      <c r="B20" s="140"/>
      <c r="C20" s="141"/>
      <c r="D20" s="141"/>
      <c r="E20" s="141"/>
      <c r="F20" s="142"/>
      <c r="G20" s="143"/>
      <c r="H20" s="140"/>
    </row>
    <row r="21" spans="1:8" ht="12.75">
      <c r="A21" s="146"/>
      <c r="B21" s="145">
        <v>10</v>
      </c>
      <c r="C21" s="141" t="str">
        <f>VLOOKUP(B21,'пр.взв.'!B9:E40,2,FALSE)</f>
        <v>ШТЫРКОВ Иван Владимирович</v>
      </c>
      <c r="D21" s="141" t="str">
        <f>VLOOKUP(C21,'пр.взв.'!C9:F40,2,FALSE)</f>
        <v>06.09.88 мс</v>
      </c>
      <c r="E21" s="141" t="str">
        <f>VLOOKUP(D21,'пр.взв.'!D9:G40,2,FALSE)</f>
        <v>УФО Свердловская  Екатеренбург ПР</v>
      </c>
      <c r="F21" s="142">
        <v>0</v>
      </c>
      <c r="G21" s="140"/>
      <c r="H21" s="140"/>
    </row>
    <row r="22" spans="1:8" ht="12.75">
      <c r="A22" s="146"/>
      <c r="B22" s="140"/>
      <c r="C22" s="141"/>
      <c r="D22" s="141"/>
      <c r="E22" s="141"/>
      <c r="F22" s="142"/>
      <c r="G22" s="140"/>
      <c r="H22" s="140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5" t="str">
        <f>HYPERLINK('пр.взв.'!D4)</f>
        <v>в.к.     90    кг.</v>
      </c>
    </row>
    <row r="30" spans="1:8" ht="12.75">
      <c r="A30" s="140" t="s">
        <v>14</v>
      </c>
      <c r="B30" s="140" t="s">
        <v>4</v>
      </c>
      <c r="C30" s="118" t="s">
        <v>5</v>
      </c>
      <c r="D30" s="140" t="s">
        <v>15</v>
      </c>
      <c r="E30" s="140" t="s">
        <v>16</v>
      </c>
      <c r="F30" s="140" t="s">
        <v>17</v>
      </c>
      <c r="G30" s="140" t="s">
        <v>18</v>
      </c>
      <c r="H30" s="140" t="s">
        <v>19</v>
      </c>
    </row>
    <row r="31" spans="1:8" ht="12.75">
      <c r="A31" s="117"/>
      <c r="B31" s="117"/>
      <c r="C31" s="117"/>
      <c r="D31" s="117"/>
      <c r="E31" s="117"/>
      <c r="F31" s="117"/>
      <c r="G31" s="117"/>
      <c r="H31" s="117"/>
    </row>
    <row r="32" spans="1:8" ht="12.75">
      <c r="A32" s="144"/>
      <c r="B32" s="145">
        <v>9</v>
      </c>
      <c r="C32" s="141" t="str">
        <f>VLOOKUP(B32,'пр.взв.'!B7:D38,2,FALSE)</f>
        <v>АБАЗОВ Ислам Заурбекович</v>
      </c>
      <c r="D32" s="141" t="str">
        <f>VLOOKUP(C32,'пр.взв.'!C7:E38,2,FALSE)</f>
        <v>26.12.89 мс</v>
      </c>
      <c r="E32" s="141" t="str">
        <f>VLOOKUP(D32,'пр.взв.'!D7:F38,2,FALSE)</f>
        <v>ЮФО КБР Майкоп ВВ </v>
      </c>
      <c r="F32" s="142">
        <v>0</v>
      </c>
      <c r="G32" s="143"/>
      <c r="H32" s="140"/>
    </row>
    <row r="33" spans="1:8" ht="12.75">
      <c r="A33" s="144"/>
      <c r="B33" s="140"/>
      <c r="C33" s="141"/>
      <c r="D33" s="141"/>
      <c r="E33" s="141"/>
      <c r="F33" s="142"/>
      <c r="G33" s="143"/>
      <c r="H33" s="140"/>
    </row>
    <row r="34" spans="1:8" ht="12.75">
      <c r="A34" s="146"/>
      <c r="B34" s="145">
        <v>8</v>
      </c>
      <c r="C34" s="141" t="str">
        <f>VLOOKUP(B34,'пр.взв.'!B9:D40,2,FALSE)</f>
        <v>ВОРОНИН Дмитрий Андреевич</v>
      </c>
      <c r="D34" s="141" t="str">
        <f>VLOOKUP(C34,'пр.взв.'!C9:E40,2,FALSE)</f>
        <v>27.02.85 мс</v>
      </c>
      <c r="E34" s="141" t="str">
        <f>VLOOKUP(D34,'пр.взв.'!D9:F40,2,FALSE)</f>
        <v>ЦФО Костромская  Кострома ПР</v>
      </c>
      <c r="F34" s="142">
        <v>3</v>
      </c>
      <c r="G34" s="140"/>
      <c r="H34" s="140"/>
    </row>
    <row r="35" spans="1:8" ht="12.75">
      <c r="A35" s="146"/>
      <c r="B35" s="140"/>
      <c r="C35" s="141"/>
      <c r="D35" s="141"/>
      <c r="E35" s="141"/>
      <c r="F35" s="142"/>
      <c r="G35" s="140"/>
      <c r="H35" s="140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  <mergeCell ref="G32:G33"/>
    <mergeCell ref="H32:H33"/>
    <mergeCell ref="A30:A31"/>
    <mergeCell ref="B30:B31"/>
    <mergeCell ref="C30:C31"/>
    <mergeCell ref="D30:D31"/>
    <mergeCell ref="E30:E31"/>
    <mergeCell ref="F30:F31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17:G18"/>
    <mergeCell ref="H17:H1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2">
      <selection activeCell="B25" sqref="B25:B2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32" t="s">
        <v>28</v>
      </c>
      <c r="B1" s="133"/>
      <c r="C1" s="133"/>
      <c r="D1" s="133"/>
      <c r="E1" s="133"/>
      <c r="F1" s="133"/>
      <c r="G1" s="133"/>
    </row>
    <row r="2" spans="1:7" ht="29.25" customHeight="1" thickBot="1">
      <c r="A2" s="137" t="str">
        <f>HYPERLINK('[1]реквизиты'!$A$2)</f>
        <v>Кубок России  по САМБО среди мужчин</v>
      </c>
      <c r="B2" s="153"/>
      <c r="C2" s="153"/>
      <c r="D2" s="153"/>
      <c r="E2" s="153"/>
      <c r="F2" s="153"/>
      <c r="G2" s="154"/>
    </row>
    <row r="3" spans="1:7" ht="12.75" customHeight="1">
      <c r="A3" s="134" t="str">
        <f>HYPERLINK('[1]реквизиты'!$A$3)</f>
        <v>25 - 28 ноября 2009 г.          г. Кстово</v>
      </c>
      <c r="B3" s="134"/>
      <c r="C3" s="134"/>
      <c r="D3" s="134"/>
      <c r="E3" s="134"/>
      <c r="F3" s="134"/>
      <c r="G3" s="134"/>
    </row>
    <row r="4" spans="4:5" ht="12.75" customHeight="1">
      <c r="D4" s="155" t="s">
        <v>107</v>
      </c>
      <c r="E4" s="156"/>
    </row>
    <row r="5" spans="1:7" ht="12.75" customHeight="1">
      <c r="A5" s="117" t="s">
        <v>10</v>
      </c>
      <c r="B5" s="117" t="s">
        <v>4</v>
      </c>
      <c r="C5" s="117" t="s">
        <v>5</v>
      </c>
      <c r="D5" s="117" t="s">
        <v>6</v>
      </c>
      <c r="E5" s="117" t="s">
        <v>7</v>
      </c>
      <c r="F5" s="117" t="s">
        <v>11</v>
      </c>
      <c r="G5" s="117" t="s">
        <v>8</v>
      </c>
    </row>
    <row r="6" spans="1:7" ht="12.75">
      <c r="A6" s="118"/>
      <c r="B6" s="118"/>
      <c r="C6" s="118"/>
      <c r="D6" s="118"/>
      <c r="E6" s="118"/>
      <c r="F6" s="118"/>
      <c r="G6" s="118"/>
    </row>
    <row r="7" spans="1:7" ht="12.75" customHeight="1">
      <c r="A7" s="117"/>
      <c r="B7" s="147">
        <v>1</v>
      </c>
      <c r="C7" s="149" t="s">
        <v>79</v>
      </c>
      <c r="D7" s="150" t="s">
        <v>80</v>
      </c>
      <c r="E7" s="151" t="s">
        <v>81</v>
      </c>
      <c r="F7" s="143" t="s">
        <v>82</v>
      </c>
      <c r="G7" s="149" t="s">
        <v>83</v>
      </c>
    </row>
    <row r="8" spans="1:7" ht="12.75" customHeight="1">
      <c r="A8" s="118"/>
      <c r="B8" s="152"/>
      <c r="C8" s="149"/>
      <c r="D8" s="140"/>
      <c r="E8" s="151"/>
      <c r="F8" s="143"/>
      <c r="G8" s="149"/>
    </row>
    <row r="9" spans="1:7" ht="12.75" customHeight="1">
      <c r="A9" s="117"/>
      <c r="B9" s="147">
        <v>2</v>
      </c>
      <c r="C9" s="149" t="s">
        <v>52</v>
      </c>
      <c r="D9" s="150" t="s">
        <v>53</v>
      </c>
      <c r="E9" s="151" t="s">
        <v>35</v>
      </c>
      <c r="F9" s="143" t="s">
        <v>54</v>
      </c>
      <c r="G9" s="149" t="s">
        <v>55</v>
      </c>
    </row>
    <row r="10" spans="1:7" ht="15" customHeight="1">
      <c r="A10" s="118"/>
      <c r="B10" s="148"/>
      <c r="C10" s="149"/>
      <c r="D10" s="140"/>
      <c r="E10" s="151"/>
      <c r="F10" s="143"/>
      <c r="G10" s="149"/>
    </row>
    <row r="11" spans="1:7" ht="12.75" customHeight="1">
      <c r="A11" s="117"/>
      <c r="B11" s="147">
        <v>3</v>
      </c>
      <c r="C11" s="149" t="s">
        <v>103</v>
      </c>
      <c r="D11" s="150" t="s">
        <v>104</v>
      </c>
      <c r="E11" s="151" t="s">
        <v>105</v>
      </c>
      <c r="F11" s="143"/>
      <c r="G11" s="149" t="s">
        <v>106</v>
      </c>
    </row>
    <row r="12" spans="1:7" ht="15" customHeight="1">
      <c r="A12" s="118"/>
      <c r="B12" s="152"/>
      <c r="C12" s="149"/>
      <c r="D12" s="140"/>
      <c r="E12" s="151"/>
      <c r="F12" s="143"/>
      <c r="G12" s="149"/>
    </row>
    <row r="13" spans="1:7" ht="15" customHeight="1">
      <c r="A13" s="117"/>
      <c r="B13" s="147">
        <v>4</v>
      </c>
      <c r="C13" s="149" t="s">
        <v>69</v>
      </c>
      <c r="D13" s="150" t="s">
        <v>70</v>
      </c>
      <c r="E13" s="151" t="s">
        <v>71</v>
      </c>
      <c r="F13" s="143" t="s">
        <v>72</v>
      </c>
      <c r="G13" s="149" t="s">
        <v>73</v>
      </c>
    </row>
    <row r="14" spans="1:7" ht="15.75" customHeight="1">
      <c r="A14" s="118"/>
      <c r="B14" s="152"/>
      <c r="C14" s="149"/>
      <c r="D14" s="140"/>
      <c r="E14" s="151"/>
      <c r="F14" s="143"/>
      <c r="G14" s="149"/>
    </row>
    <row r="15" spans="1:7" ht="12.75" customHeight="1">
      <c r="A15" s="117"/>
      <c r="B15" s="147">
        <v>5</v>
      </c>
      <c r="C15" s="149" t="s">
        <v>84</v>
      </c>
      <c r="D15" s="150" t="s">
        <v>85</v>
      </c>
      <c r="E15" s="151" t="s">
        <v>36</v>
      </c>
      <c r="F15" s="143" t="s">
        <v>86</v>
      </c>
      <c r="G15" s="149" t="s">
        <v>87</v>
      </c>
    </row>
    <row r="16" spans="1:7" ht="15" customHeight="1">
      <c r="A16" s="118"/>
      <c r="B16" s="152"/>
      <c r="C16" s="149"/>
      <c r="D16" s="140"/>
      <c r="E16" s="151"/>
      <c r="F16" s="143"/>
      <c r="G16" s="149"/>
    </row>
    <row r="17" spans="1:7" ht="12.75" customHeight="1">
      <c r="A17" s="117"/>
      <c r="B17" s="147">
        <v>6</v>
      </c>
      <c r="C17" s="149" t="s">
        <v>37</v>
      </c>
      <c r="D17" s="150" t="s">
        <v>38</v>
      </c>
      <c r="E17" s="151" t="s">
        <v>32</v>
      </c>
      <c r="F17" s="143"/>
      <c r="G17" s="149" t="s">
        <v>34</v>
      </c>
    </row>
    <row r="18" spans="1:7" ht="15" customHeight="1">
      <c r="A18" s="118"/>
      <c r="B18" s="152"/>
      <c r="C18" s="149"/>
      <c r="D18" s="140"/>
      <c r="E18" s="151"/>
      <c r="F18" s="143"/>
      <c r="G18" s="149"/>
    </row>
    <row r="19" spans="1:7" ht="12.75" customHeight="1">
      <c r="A19" s="117"/>
      <c r="B19" s="147">
        <v>7</v>
      </c>
      <c r="C19" s="149" t="s">
        <v>74</v>
      </c>
      <c r="D19" s="150" t="s">
        <v>75</v>
      </c>
      <c r="E19" s="151" t="s">
        <v>76</v>
      </c>
      <c r="F19" s="143" t="s">
        <v>77</v>
      </c>
      <c r="G19" s="149" t="s">
        <v>78</v>
      </c>
    </row>
    <row r="20" spans="1:7" ht="15" customHeight="1">
      <c r="A20" s="118"/>
      <c r="B20" s="152"/>
      <c r="C20" s="149"/>
      <c r="D20" s="140"/>
      <c r="E20" s="151"/>
      <c r="F20" s="143"/>
      <c r="G20" s="149"/>
    </row>
    <row r="21" spans="1:7" ht="12.75" customHeight="1">
      <c r="A21" s="117"/>
      <c r="B21" s="147">
        <v>8</v>
      </c>
      <c r="C21" s="149" t="s">
        <v>88</v>
      </c>
      <c r="D21" s="150" t="s">
        <v>89</v>
      </c>
      <c r="E21" s="151" t="s">
        <v>90</v>
      </c>
      <c r="F21" s="143" t="s">
        <v>91</v>
      </c>
      <c r="G21" s="149" t="s">
        <v>92</v>
      </c>
    </row>
    <row r="22" spans="1:7" ht="15" customHeight="1">
      <c r="A22" s="118"/>
      <c r="B22" s="152"/>
      <c r="C22" s="149"/>
      <c r="D22" s="140"/>
      <c r="E22" s="151"/>
      <c r="F22" s="143"/>
      <c r="G22" s="149"/>
    </row>
    <row r="23" spans="1:7" ht="12.75" customHeight="1">
      <c r="A23" s="117"/>
      <c r="B23" s="147">
        <v>9</v>
      </c>
      <c r="C23" s="149" t="s">
        <v>64</v>
      </c>
      <c r="D23" s="150" t="s">
        <v>65</v>
      </c>
      <c r="E23" s="151" t="s">
        <v>66</v>
      </c>
      <c r="F23" s="143" t="s">
        <v>67</v>
      </c>
      <c r="G23" s="149" t="s">
        <v>68</v>
      </c>
    </row>
    <row r="24" spans="1:7" ht="15" customHeight="1">
      <c r="A24" s="118"/>
      <c r="B24" s="152"/>
      <c r="C24" s="149"/>
      <c r="D24" s="140"/>
      <c r="E24" s="151"/>
      <c r="F24" s="143"/>
      <c r="G24" s="149"/>
    </row>
    <row r="25" spans="1:7" ht="12.75" customHeight="1">
      <c r="A25" s="117"/>
      <c r="B25" s="147">
        <v>10</v>
      </c>
      <c r="C25" s="149" t="s">
        <v>47</v>
      </c>
      <c r="D25" s="150" t="s">
        <v>48</v>
      </c>
      <c r="E25" s="151" t="s">
        <v>49</v>
      </c>
      <c r="F25" s="143" t="s">
        <v>50</v>
      </c>
      <c r="G25" s="149" t="s">
        <v>51</v>
      </c>
    </row>
    <row r="26" spans="1:7" ht="15" customHeight="1">
      <c r="A26" s="118"/>
      <c r="B26" s="148"/>
      <c r="C26" s="149"/>
      <c r="D26" s="140"/>
      <c r="E26" s="151"/>
      <c r="F26" s="143"/>
      <c r="G26" s="149"/>
    </row>
    <row r="27" spans="1:7" ht="12.75" customHeight="1">
      <c r="A27" s="117"/>
      <c r="B27" s="147">
        <v>11</v>
      </c>
      <c r="C27" s="149" t="s">
        <v>39</v>
      </c>
      <c r="D27" s="140" t="s">
        <v>40</v>
      </c>
      <c r="E27" s="151" t="s">
        <v>32</v>
      </c>
      <c r="F27" s="143" t="s">
        <v>41</v>
      </c>
      <c r="G27" s="149" t="s">
        <v>33</v>
      </c>
    </row>
    <row r="28" spans="1:7" ht="15" customHeight="1">
      <c r="A28" s="118"/>
      <c r="B28" s="152"/>
      <c r="C28" s="149"/>
      <c r="D28" s="140"/>
      <c r="E28" s="151"/>
      <c r="F28" s="143"/>
      <c r="G28" s="149"/>
    </row>
    <row r="29" spans="1:7" ht="12.75" customHeight="1">
      <c r="A29" s="117"/>
      <c r="B29" s="147">
        <v>12</v>
      </c>
      <c r="C29" s="149" t="s">
        <v>56</v>
      </c>
      <c r="D29" s="150" t="s">
        <v>57</v>
      </c>
      <c r="E29" s="151" t="s">
        <v>35</v>
      </c>
      <c r="F29" s="143" t="s">
        <v>58</v>
      </c>
      <c r="G29" s="149" t="s">
        <v>59</v>
      </c>
    </row>
    <row r="30" spans="1:7" ht="15" customHeight="1">
      <c r="A30" s="118"/>
      <c r="B30" s="148"/>
      <c r="C30" s="149"/>
      <c r="D30" s="140"/>
      <c r="E30" s="151"/>
      <c r="F30" s="143"/>
      <c r="G30" s="149"/>
    </row>
    <row r="31" spans="1:7" ht="15.75" customHeight="1">
      <c r="A31" s="117"/>
      <c r="B31" s="147">
        <v>13</v>
      </c>
      <c r="C31" s="149" t="s">
        <v>60</v>
      </c>
      <c r="D31" s="150" t="s">
        <v>61</v>
      </c>
      <c r="E31" s="151" t="s">
        <v>35</v>
      </c>
      <c r="F31" s="143" t="s">
        <v>62</v>
      </c>
      <c r="G31" s="149" t="s">
        <v>63</v>
      </c>
    </row>
    <row r="32" spans="1:7" ht="15" customHeight="1">
      <c r="A32" s="118"/>
      <c r="B32" s="148"/>
      <c r="C32" s="149"/>
      <c r="D32" s="140"/>
      <c r="E32" s="151"/>
      <c r="F32" s="143"/>
      <c r="G32" s="149"/>
    </row>
    <row r="33" spans="1:7" ht="12.75" customHeight="1">
      <c r="A33" s="117"/>
      <c r="B33" s="147">
        <v>14</v>
      </c>
      <c r="C33" s="149" t="s">
        <v>93</v>
      </c>
      <c r="D33" s="150" t="s">
        <v>94</v>
      </c>
      <c r="E33" s="151" t="s">
        <v>95</v>
      </c>
      <c r="F33" s="143" t="s">
        <v>96</v>
      </c>
      <c r="G33" s="149" t="s">
        <v>97</v>
      </c>
    </row>
    <row r="34" spans="1:7" ht="15" customHeight="1">
      <c r="A34" s="118"/>
      <c r="B34" s="152"/>
      <c r="C34" s="149"/>
      <c r="D34" s="140"/>
      <c r="E34" s="151"/>
      <c r="F34" s="143"/>
      <c r="G34" s="149"/>
    </row>
    <row r="35" spans="1:7" ht="12.75" customHeight="1">
      <c r="A35" s="117"/>
      <c r="B35" s="147">
        <v>15</v>
      </c>
      <c r="C35" s="149" t="s">
        <v>42</v>
      </c>
      <c r="D35" s="140" t="s">
        <v>43</v>
      </c>
      <c r="E35" s="151" t="s">
        <v>44</v>
      </c>
      <c r="F35" s="143" t="s">
        <v>45</v>
      </c>
      <c r="G35" s="149" t="s">
        <v>46</v>
      </c>
    </row>
    <row r="36" spans="1:7" ht="15" customHeight="1">
      <c r="A36" s="118"/>
      <c r="B36" s="152"/>
      <c r="C36" s="149"/>
      <c r="D36" s="140"/>
      <c r="E36" s="151"/>
      <c r="F36" s="143"/>
      <c r="G36" s="149"/>
    </row>
    <row r="37" spans="1:7" ht="12.75" customHeight="1">
      <c r="A37" s="117"/>
      <c r="B37" s="147">
        <v>16</v>
      </c>
      <c r="C37" s="149" t="s">
        <v>98</v>
      </c>
      <c r="D37" s="150" t="s">
        <v>99</v>
      </c>
      <c r="E37" s="151" t="s">
        <v>100</v>
      </c>
      <c r="F37" s="143" t="s">
        <v>101</v>
      </c>
      <c r="G37" s="149" t="s">
        <v>102</v>
      </c>
    </row>
    <row r="38" spans="1:7" ht="15" customHeight="1">
      <c r="A38" s="118"/>
      <c r="B38" s="152"/>
      <c r="C38" s="149"/>
      <c r="D38" s="140"/>
      <c r="E38" s="151"/>
      <c r="F38" s="143"/>
      <c r="G38" s="149"/>
    </row>
    <row r="39" ht="15.75" customHeight="1"/>
    <row r="41" spans="1:6" ht="12.75" customHeight="1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 customHeight="1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29:F30"/>
    <mergeCell ref="A31:A32"/>
    <mergeCell ref="F35:F36"/>
    <mergeCell ref="G35:G36"/>
    <mergeCell ref="A35:A36"/>
    <mergeCell ref="B35:B36"/>
    <mergeCell ref="C35:C36"/>
    <mergeCell ref="D35:D36"/>
    <mergeCell ref="E27:E28"/>
    <mergeCell ref="F27:F28"/>
    <mergeCell ref="A27:A28"/>
    <mergeCell ref="B27:B28"/>
    <mergeCell ref="A33:A34"/>
    <mergeCell ref="B33:B34"/>
    <mergeCell ref="C33:C34"/>
    <mergeCell ref="D33:D34"/>
    <mergeCell ref="G27:G28"/>
    <mergeCell ref="C31:C32"/>
    <mergeCell ref="D31:D32"/>
    <mergeCell ref="E31:E32"/>
    <mergeCell ref="F31:F32"/>
    <mergeCell ref="G29:G30"/>
    <mergeCell ref="G31:G32"/>
    <mergeCell ref="E29:E30"/>
    <mergeCell ref="C27:C28"/>
    <mergeCell ref="D27:D28"/>
    <mergeCell ref="F23:F24"/>
    <mergeCell ref="A25:A26"/>
    <mergeCell ref="B25:B26"/>
    <mergeCell ref="C25:C26"/>
    <mergeCell ref="D25:D26"/>
    <mergeCell ref="E25:E26"/>
    <mergeCell ref="F25:F26"/>
    <mergeCell ref="E19:E20"/>
    <mergeCell ref="F19:F20"/>
    <mergeCell ref="G19:G20"/>
    <mergeCell ref="A17:A18"/>
    <mergeCell ref="B17:B18"/>
    <mergeCell ref="A19:A20"/>
    <mergeCell ref="B19:B20"/>
    <mergeCell ref="C19:C20"/>
    <mergeCell ref="D19:D20"/>
    <mergeCell ref="A13:A14"/>
    <mergeCell ref="B13:B14"/>
    <mergeCell ref="C17:C18"/>
    <mergeCell ref="D17:D18"/>
    <mergeCell ref="C13:C14"/>
    <mergeCell ref="D13:D14"/>
    <mergeCell ref="A15:A16"/>
    <mergeCell ref="B15:B16"/>
    <mergeCell ref="C15:C16"/>
    <mergeCell ref="D15:D16"/>
    <mergeCell ref="G7:G8"/>
    <mergeCell ref="A9:A10"/>
    <mergeCell ref="B9:B10"/>
    <mergeCell ref="C9:C10"/>
    <mergeCell ref="D9:D10"/>
    <mergeCell ref="E9:E10"/>
    <mergeCell ref="F9:F10"/>
    <mergeCell ref="G9:G10"/>
    <mergeCell ref="D7:D8"/>
    <mergeCell ref="E7:E8"/>
    <mergeCell ref="B7:B8"/>
    <mergeCell ref="F7:F8"/>
    <mergeCell ref="A5:A6"/>
    <mergeCell ref="B5:B6"/>
    <mergeCell ref="C5:C6"/>
    <mergeCell ref="D5:D6"/>
    <mergeCell ref="A2:G2"/>
    <mergeCell ref="A37:A38"/>
    <mergeCell ref="B37:B38"/>
    <mergeCell ref="C37:C38"/>
    <mergeCell ref="D37:D38"/>
    <mergeCell ref="C7:C8"/>
    <mergeCell ref="E5:E6"/>
    <mergeCell ref="F5:F6"/>
    <mergeCell ref="G5:G6"/>
    <mergeCell ref="A7:A8"/>
    <mergeCell ref="G21:G22"/>
    <mergeCell ref="G23:G24"/>
    <mergeCell ref="G25:G26"/>
    <mergeCell ref="G11:G12"/>
    <mergeCell ref="G13:G14"/>
    <mergeCell ref="G15:G16"/>
    <mergeCell ref="G17:G18"/>
    <mergeCell ref="A11:A12"/>
    <mergeCell ref="B11:B12"/>
    <mergeCell ref="C11:C12"/>
    <mergeCell ref="D11:D12"/>
    <mergeCell ref="D23:D24"/>
    <mergeCell ref="E23:E24"/>
    <mergeCell ref="E11:E12"/>
    <mergeCell ref="F11:F12"/>
    <mergeCell ref="E15:E16"/>
    <mergeCell ref="F15:F16"/>
    <mergeCell ref="E13:E14"/>
    <mergeCell ref="F13:F14"/>
    <mergeCell ref="E17:E18"/>
    <mergeCell ref="F17:F18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B31:B32"/>
    <mergeCell ref="A29:A30"/>
    <mergeCell ref="B29:B30"/>
    <mergeCell ref="C29:C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6">
      <selection activeCell="P59" sqref="O59:P5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32" t="str">
        <f>HYPERLINK('[1]реквизиты'!$A$2)</f>
        <v>Кубок России  по САМБО среди мужчин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49"/>
      <c r="M1" s="49"/>
      <c r="N1" s="49"/>
      <c r="O1" s="49"/>
      <c r="P1" s="49"/>
    </row>
    <row r="2" spans="1:19" ht="12.75" customHeight="1">
      <c r="A2" s="166" t="str">
        <f>HYPERLINK('[1]реквизиты'!$A$3)</f>
        <v>25 - 28 ноября 2009 г.          г. Кстово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4" t="str">
        <f>HYPERLINK('пр.взв.'!D4)</f>
        <v>в.к.     90    кг.</v>
      </c>
      <c r="G3" s="51"/>
      <c r="H3" s="51"/>
      <c r="I3" s="51"/>
      <c r="J3" s="51"/>
      <c r="K3" s="51"/>
      <c r="L3" s="51"/>
    </row>
    <row r="4" spans="1:3" ht="16.5" thickBot="1">
      <c r="A4" s="165" t="s">
        <v>0</v>
      </c>
      <c r="B4" s="165"/>
      <c r="C4" s="5"/>
    </row>
    <row r="5" spans="1:13" ht="12.75" customHeight="1" thickBot="1">
      <c r="A5" s="167">
        <v>1</v>
      </c>
      <c r="B5" s="168" t="str">
        <f>VLOOKUP(A5,'пр.взв.'!B5:C36,2,FALSE)</f>
        <v>ЛОГИНОВ Николай Вячеславович</v>
      </c>
      <c r="C5" s="168" t="str">
        <f>VLOOKUP(A5,'пр.взв.'!B5:F36,3,FALSE)</f>
        <v>03.01.88 мс</v>
      </c>
      <c r="D5" s="157" t="str">
        <f>VLOOKUP(A5,'пр.взв.'!B5:E36,4,FALSE)</f>
        <v>ПФО Самарская  Самара Д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59"/>
      <c r="B6" s="169"/>
      <c r="C6" s="169"/>
      <c r="D6" s="158"/>
      <c r="E6" s="19" t="s">
        <v>108</v>
      </c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59">
        <v>9</v>
      </c>
      <c r="B7" s="161" t="str">
        <f>VLOOKUP(A7,'пр.взв.'!B7:C38,2,FALSE)</f>
        <v>АБАЗОВ Ислам Заурбекович</v>
      </c>
      <c r="C7" s="161" t="str">
        <f>VLOOKUP(A7,'пр.взв.'!B5:F36,3,FALSE)</f>
        <v>26.12.89 мс</v>
      </c>
      <c r="D7" s="163" t="str">
        <f>VLOOKUP(A7,'пр.взв.'!B5:F36,4,FALSE)</f>
        <v>ЮФО КБР Майкоп ВВ 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60"/>
      <c r="B8" s="162"/>
      <c r="C8" s="162"/>
      <c r="D8" s="164"/>
      <c r="E8" s="17"/>
      <c r="F8" s="21"/>
      <c r="G8" s="19" t="s">
        <v>108</v>
      </c>
      <c r="H8" s="13"/>
      <c r="I8" s="13"/>
      <c r="J8" s="48"/>
      <c r="K8" s="48"/>
      <c r="L8" s="48"/>
      <c r="M8" s="14"/>
    </row>
    <row r="9" spans="1:13" ht="12.75" customHeight="1" thickBot="1">
      <c r="A9" s="167">
        <v>5</v>
      </c>
      <c r="B9" s="168" t="str">
        <f>VLOOKUP(A9,'пр.взв.'!B9:C40,2,FALSE)</f>
        <v>РАИЛКО Николай Владимирович</v>
      </c>
      <c r="C9" s="168" t="str">
        <f>VLOOKUP(A9,'пр.взв.'!B5:E36,3,FALSE)</f>
        <v>17.02.86 мс</v>
      </c>
      <c r="D9" s="157" t="str">
        <f>VLOOKUP(A9,'пр.взв.'!B5:E36,4,FALSE)</f>
        <v>Санкт-Петербург Д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59"/>
      <c r="B10" s="169"/>
      <c r="C10" s="169"/>
      <c r="D10" s="158"/>
      <c r="E10" s="19" t="s">
        <v>109</v>
      </c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59">
        <v>13</v>
      </c>
      <c r="B11" s="161" t="str">
        <f>VLOOKUP(A11,'пр.взв.'!B5:C36,2,FALSE)</f>
        <v>ШИКАЛОВ Юрий Александрович</v>
      </c>
      <c r="C11" s="161" t="str">
        <f>VLOOKUP(A11,'пр.взв.'!B5:E36,3,FALSE)</f>
        <v>12.04.85 мс</v>
      </c>
      <c r="D11" s="163" t="str">
        <f>VLOOKUP(A11,'пр.взв.'!B5:E36,4,FALSE)</f>
        <v>Москва Д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60"/>
      <c r="B12" s="162"/>
      <c r="C12" s="162"/>
      <c r="D12" s="164"/>
      <c r="E12" s="17"/>
      <c r="F12" s="170"/>
      <c r="G12" s="170"/>
      <c r="H12" s="25"/>
      <c r="I12" s="19" t="s">
        <v>108</v>
      </c>
      <c r="J12" s="13"/>
      <c r="K12" s="13"/>
      <c r="L12" s="13"/>
    </row>
    <row r="13" spans="1:12" ht="12.75" customHeight="1" thickBot="1">
      <c r="A13" s="167">
        <v>3</v>
      </c>
      <c r="B13" s="168" t="str">
        <f>VLOOKUP(A13,'пр.взв.'!B5:C36,2,FALSE)</f>
        <v>АЛИЕВ Султан Магомедбегович</v>
      </c>
      <c r="C13" s="168" t="str">
        <f>VLOOKUP(A13,'пр.взв.'!B5:E36,3,FALSE)</f>
        <v>17.09.84 кмс</v>
      </c>
      <c r="D13" s="157" t="str">
        <f>VLOOKUP(A13,'пр.взв.'!B5:E36,4,FALSE)</f>
        <v>ЮФО Дагестан Махачкала ПР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59"/>
      <c r="B14" s="169"/>
      <c r="C14" s="169"/>
      <c r="D14" s="158"/>
      <c r="E14" s="19" t="s">
        <v>110</v>
      </c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59">
        <v>11</v>
      </c>
      <c r="B15" s="161" t="str">
        <f>VLOOKUP(A15,'пр.взв.'!B15:C45,2,FALSE)</f>
        <v>БАЯЛИЕВ Мовладий Хусеевич</v>
      </c>
      <c r="C15" s="161" t="str">
        <f>VLOOKUP(A15,'пр.взв.'!B5:E36,3,FALSE)</f>
        <v>04.06.84 мсмк</v>
      </c>
      <c r="D15" s="163" t="str">
        <f>VLOOKUP(A15,'пр.взв.'!B5:F36,4,FALSE)</f>
        <v>ЮФО Краснодарский Армавир Д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60"/>
      <c r="B16" s="162"/>
      <c r="C16" s="162"/>
      <c r="D16" s="164"/>
      <c r="E16" s="17"/>
      <c r="F16" s="21"/>
      <c r="G16" s="19" t="s">
        <v>110</v>
      </c>
      <c r="H16" s="27"/>
      <c r="I16" s="13"/>
      <c r="J16" s="13"/>
      <c r="K16" s="25"/>
      <c r="L16" s="13"/>
      <c r="M16" s="14"/>
    </row>
    <row r="17" spans="1:13" ht="12.75" customHeight="1" thickBot="1">
      <c r="A17" s="167">
        <v>7</v>
      </c>
      <c r="B17" s="168" t="str">
        <f>VLOOKUP(A17,'пр.взв.'!B17:C47,2,FALSE)</f>
        <v>ГАПАНОВИЧ Александр Александрович</v>
      </c>
      <c r="C17" s="168" t="str">
        <f>VLOOKUP(A17,'пр.взв.'!B5:E36,3,FALSE)</f>
        <v>22.05.89 мс</v>
      </c>
      <c r="D17" s="157" t="str">
        <f>VLOOKUP(A17,'пр.взв.'!B5:E36,4,FALSE)</f>
        <v>СФО Красноярский край Красноярск ЛОК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59"/>
      <c r="B18" s="169"/>
      <c r="C18" s="169"/>
      <c r="D18" s="158"/>
      <c r="E18" s="19" t="s">
        <v>111</v>
      </c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59">
        <v>15</v>
      </c>
      <c r="B19" s="161" t="str">
        <f>VLOOKUP(A19,'пр.взв.'!B19:C49,2,FALSE)</f>
        <v>ЗОТОВ Виктор Андреевич</v>
      </c>
      <c r="C19" s="161" t="str">
        <f>VLOOKUP(A19,'пр.взв.'!B5:E36,3,FALSE)</f>
        <v>17.12.85 мс</v>
      </c>
      <c r="D19" s="163" t="str">
        <f>VLOOKUP(A19,'пр.взв.'!B5:E36,4,FALSE)</f>
        <v>СЗФО Калининградская  Калининград Д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60"/>
      <c r="B20" s="162"/>
      <c r="C20" s="162"/>
      <c r="D20" s="164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106"/>
      <c r="E21" s="4"/>
      <c r="F21" s="4"/>
      <c r="G21" s="4"/>
      <c r="J21" s="4"/>
      <c r="K21" s="19"/>
      <c r="M21" s="11"/>
    </row>
    <row r="22" spans="1:11" ht="16.5" thickBot="1">
      <c r="A22" s="167">
        <v>2</v>
      </c>
      <c r="B22" s="168" t="str">
        <f>VLOOKUP(A22,'пр.взв.'!B7:E38,2,FALSE)</f>
        <v>ЖИЗНЕВСКИЙ Валерий Анатольевич</v>
      </c>
      <c r="C22" s="168" t="str">
        <f>VLOOKUP(A22,'пр.взв.'!B7:E38,3,FALSE)</f>
        <v>10.05.83 мс</v>
      </c>
      <c r="D22" s="157" t="str">
        <f>VLOOKUP(A22,'пр.взв.'!B7:E38,4,FALSE)</f>
        <v>Москва Д</v>
      </c>
      <c r="E22" s="12"/>
      <c r="F22" s="13"/>
      <c r="G22" s="13"/>
      <c r="H22" s="13"/>
      <c r="I22" s="13"/>
      <c r="J22" s="4"/>
      <c r="K22" s="16"/>
    </row>
    <row r="23" spans="1:11" ht="15.75">
      <c r="A23" s="159"/>
      <c r="B23" s="169"/>
      <c r="C23" s="169"/>
      <c r="D23" s="158"/>
      <c r="E23" s="19" t="s">
        <v>112</v>
      </c>
      <c r="F23" s="15"/>
      <c r="G23" s="15"/>
      <c r="H23" s="13"/>
      <c r="I23" s="13"/>
      <c r="J23" s="4"/>
      <c r="K23" s="36"/>
    </row>
    <row r="24" spans="1:11" ht="16.5" thickBot="1">
      <c r="A24" s="159">
        <v>10</v>
      </c>
      <c r="B24" s="161" t="str">
        <f>VLOOKUP(A24,'пр.взв.'!B7:E38,2,FALSE)</f>
        <v>ШТЫРКОВ Иван Владимирович</v>
      </c>
      <c r="C24" s="161" t="str">
        <f>VLOOKUP(A24,'пр.взв.'!B7:E38,3,FALSE)</f>
        <v>06.09.88 мс</v>
      </c>
      <c r="D24" s="163" t="str">
        <f>VLOOKUP(A24,'пр.взв.'!B7:E38,4,FALSE)</f>
        <v>УФО Свердловская  Екатеренбург ПР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60"/>
      <c r="B25" s="162"/>
      <c r="C25" s="162"/>
      <c r="D25" s="164"/>
      <c r="E25" s="17"/>
      <c r="F25" s="21"/>
      <c r="G25" s="19" t="s">
        <v>112</v>
      </c>
      <c r="H25" s="13"/>
      <c r="I25" s="13"/>
      <c r="J25" s="4"/>
      <c r="K25" s="36"/>
    </row>
    <row r="26" spans="1:11" ht="16.5" thickBot="1">
      <c r="A26" s="167">
        <v>6</v>
      </c>
      <c r="B26" s="168" t="str">
        <f>VLOOKUP(A26,'пр.взв.'!B7:E38,2,FALSE)</f>
        <v>МГДЕСЯН Ншан Гарибович</v>
      </c>
      <c r="C26" s="168" t="str">
        <f>VLOOKUP(A26,'пр.взв.'!B7:E38,3,FALSE)</f>
        <v>11.09.87 мс</v>
      </c>
      <c r="D26" s="157" t="str">
        <f>VLOOKUP(A26,'пр.взв.'!B7:E38,4,FALSE)</f>
        <v>ЮФО Краснодарский Армавир Д</v>
      </c>
      <c r="E26" s="12"/>
      <c r="F26" s="21"/>
      <c r="G26" s="16"/>
      <c r="H26" s="26"/>
      <c r="I26" s="13"/>
      <c r="J26" s="4"/>
      <c r="K26" s="36"/>
    </row>
    <row r="27" spans="1:11" ht="15.75">
      <c r="A27" s="159"/>
      <c r="B27" s="169"/>
      <c r="C27" s="169"/>
      <c r="D27" s="158"/>
      <c r="E27" s="19" t="s">
        <v>113</v>
      </c>
      <c r="F27" s="24"/>
      <c r="G27" s="15"/>
      <c r="H27" s="25"/>
      <c r="I27" s="13"/>
      <c r="J27" s="4"/>
      <c r="K27" s="36"/>
    </row>
    <row r="28" spans="1:11" ht="16.5" thickBot="1">
      <c r="A28" s="159">
        <v>14</v>
      </c>
      <c r="B28" s="161" t="str">
        <f>VLOOKUP(A28,'пр.взв.'!B7:E38,2,FALSE)</f>
        <v>МАКСИМОВ Евгений Олегович</v>
      </c>
      <c r="C28" s="161" t="str">
        <f>VLOOKUP(A28,'пр.взв.'!B7:E38,3,FALSE)</f>
        <v>05.03.87 мс</v>
      </c>
      <c r="D28" s="163" t="str">
        <f>VLOOKUP(A28,'пр.взв.'!B7:E38,4,FALSE)</f>
        <v>ЦФО,Московская Балашиха, Д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60"/>
      <c r="B29" s="162"/>
      <c r="C29" s="162"/>
      <c r="D29" s="164"/>
      <c r="E29" s="17"/>
      <c r="F29" s="170"/>
      <c r="G29" s="170"/>
      <c r="H29" s="25"/>
      <c r="I29" s="19" t="s">
        <v>115</v>
      </c>
      <c r="J29" s="3"/>
      <c r="K29" s="35"/>
    </row>
    <row r="30" spans="1:9" ht="16.5" thickBot="1">
      <c r="A30" s="167">
        <v>4</v>
      </c>
      <c r="B30" s="168" t="str">
        <f>VLOOKUP(A30,'пр.взв.'!B7:E38,2,FALSE)</f>
        <v>КАЛАШАОВ Арамбий Бачмизович</v>
      </c>
      <c r="C30" s="168" t="str">
        <f>VLOOKUP(A30,'пр.взв.'!B7:E38,3,FALSE)</f>
        <v>20.12.82 мс</v>
      </c>
      <c r="D30" s="157" t="str">
        <f>VLOOKUP(A30,'пр.взв.'!B7:E38,4,FALSE)</f>
        <v>ЮФО Краснодарский край Курганинск Д</v>
      </c>
      <c r="E30" s="12"/>
      <c r="F30" s="15"/>
      <c r="G30" s="15"/>
      <c r="H30" s="25"/>
      <c r="I30" s="16"/>
    </row>
    <row r="31" spans="1:9" ht="15.75">
      <c r="A31" s="159"/>
      <c r="B31" s="169"/>
      <c r="C31" s="169"/>
      <c r="D31" s="158"/>
      <c r="E31" s="19" t="s">
        <v>114</v>
      </c>
      <c r="F31" s="15"/>
      <c r="G31" s="15"/>
      <c r="H31" s="25"/>
      <c r="I31" s="13"/>
    </row>
    <row r="32" spans="1:9" ht="16.5" thickBot="1">
      <c r="A32" s="159">
        <v>12</v>
      </c>
      <c r="B32" s="161" t="str">
        <f>VLOOKUP(A32,'пр.взв.'!B7:E38,2,FALSE)</f>
        <v>НОВОСАДОВ Егор Федорович</v>
      </c>
      <c r="C32" s="161" t="str">
        <f>VLOOKUP(A32,'пр.взв.'!B7:E38,3,FALSE)</f>
        <v>08.12.88 кмс</v>
      </c>
      <c r="D32" s="163" t="str">
        <f>VLOOKUP(A32,'пр.взв.'!B7:E38,4,FALSE)</f>
        <v>Москва Д</v>
      </c>
      <c r="E32" s="16"/>
      <c r="F32" s="20"/>
      <c r="G32" s="15"/>
      <c r="H32" s="25"/>
      <c r="I32" s="13"/>
    </row>
    <row r="33" spans="1:9" ht="16.5" thickBot="1">
      <c r="A33" s="160"/>
      <c r="B33" s="162"/>
      <c r="C33" s="162"/>
      <c r="D33" s="164"/>
      <c r="E33" s="17"/>
      <c r="F33" s="21"/>
      <c r="G33" s="19" t="s">
        <v>115</v>
      </c>
      <c r="H33" s="27"/>
      <c r="I33" s="13"/>
    </row>
    <row r="34" spans="1:9" ht="16.5" thickBot="1">
      <c r="A34" s="167">
        <v>8</v>
      </c>
      <c r="B34" s="168" t="str">
        <f>VLOOKUP(A34,'пр.взв.'!B7:E38,2,FALSE)</f>
        <v>ВОРОНИН Дмитрий Андреевич</v>
      </c>
      <c r="C34" s="168" t="str">
        <f>VLOOKUP(A34,'пр.взв.'!B7:E38,3,FALSE)</f>
        <v>27.02.85 мс</v>
      </c>
      <c r="D34" s="157" t="str">
        <f>VLOOKUP(A34,'пр.взв.'!B7:E38,4,FALSE)</f>
        <v>ЦФО Костромская  Кострома ПР</v>
      </c>
      <c r="E34" s="12"/>
      <c r="F34" s="22"/>
      <c r="G34" s="16"/>
      <c r="H34" s="10"/>
      <c r="I34" s="10"/>
    </row>
    <row r="35" spans="1:9" ht="15.75">
      <c r="A35" s="159"/>
      <c r="B35" s="169"/>
      <c r="C35" s="169"/>
      <c r="D35" s="158"/>
      <c r="E35" s="19" t="s">
        <v>115</v>
      </c>
      <c r="F35" s="23"/>
      <c r="G35" s="17"/>
      <c r="H35" s="18"/>
      <c r="I35" s="18"/>
    </row>
    <row r="36" spans="1:9" ht="16.5" thickBot="1">
      <c r="A36" s="159">
        <v>16</v>
      </c>
      <c r="B36" s="161" t="str">
        <f>VLOOKUP(A36,'пр.взв.'!B7:E38,2,FALSE)</f>
        <v>ОСИПЕНКО Виктор Иванович</v>
      </c>
      <c r="C36" s="161" t="str">
        <f>VLOOKUP(A36,'пр.взв.'!B7:E38,3,FALSE)</f>
        <v>08.01.91 мс</v>
      </c>
      <c r="D36" s="163" t="str">
        <f>VLOOKUP(A36,'пр.взв.'!B7:E38,4,FALSE)</f>
        <v>ЦФО,Брянская Брянск ВС</v>
      </c>
      <c r="E36" s="16"/>
      <c r="F36" s="17"/>
      <c r="G36" s="17"/>
      <c r="H36" s="18"/>
      <c r="I36" s="18"/>
    </row>
    <row r="37" spans="1:9" ht="16.5" thickBot="1">
      <c r="A37" s="160"/>
      <c r="B37" s="162"/>
      <c r="C37" s="162"/>
      <c r="D37" s="164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71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71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 t="s">
        <v>116</v>
      </c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4"/>
      <c r="F46" s="37"/>
      <c r="G46" s="43"/>
      <c r="H46" s="41" t="s">
        <v>109</v>
      </c>
      <c r="I46" s="37"/>
      <c r="J46" s="44"/>
      <c r="K46" s="19" t="s">
        <v>109</v>
      </c>
      <c r="L46" s="4"/>
    </row>
    <row r="47" spans="2:13" ht="12" customHeight="1" thickBot="1">
      <c r="B47" s="37"/>
      <c r="C47" s="37"/>
      <c r="E47" s="4"/>
      <c r="F47" s="37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72" t="s">
        <v>3</v>
      </c>
      <c r="F48" s="39"/>
      <c r="G48" s="39"/>
      <c r="H48" s="39"/>
      <c r="I48" s="43"/>
      <c r="J48" s="41" t="s">
        <v>110</v>
      </c>
      <c r="K48" s="37"/>
      <c r="L48" s="4"/>
      <c r="M48" s="4"/>
    </row>
    <row r="49" spans="2:13" ht="12" customHeight="1">
      <c r="B49" s="65"/>
      <c r="C49" s="37"/>
      <c r="D49" s="172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 t="s">
        <v>117</v>
      </c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4"/>
      <c r="F55" s="37"/>
      <c r="G55" s="43"/>
      <c r="H55" s="41" t="s">
        <v>114</v>
      </c>
      <c r="I55" s="37"/>
      <c r="J55" s="44"/>
      <c r="K55" s="19" t="s">
        <v>117</v>
      </c>
      <c r="L55" s="4"/>
      <c r="M55" s="4"/>
    </row>
    <row r="56" spans="2:13" ht="12" customHeight="1" thickBot="1">
      <c r="B56" s="37"/>
      <c r="C56" s="39"/>
      <c r="E56" s="4"/>
      <c r="F56" s="37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 t="s">
        <v>112</v>
      </c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D34:D35"/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B34:B35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F12:G12"/>
    <mergeCell ref="A13:A14"/>
    <mergeCell ref="B13:B14"/>
    <mergeCell ref="C13:C14"/>
    <mergeCell ref="D13:D14"/>
    <mergeCell ref="D19:D20"/>
    <mergeCell ref="A17:A18"/>
    <mergeCell ref="B17:B18"/>
    <mergeCell ref="C17:C18"/>
    <mergeCell ref="D17:D18"/>
    <mergeCell ref="A19:A20"/>
    <mergeCell ref="B19:B20"/>
    <mergeCell ref="A15:A16"/>
    <mergeCell ref="B15:B16"/>
    <mergeCell ref="C15:C16"/>
    <mergeCell ref="D15:D16"/>
    <mergeCell ref="B11:B12"/>
    <mergeCell ref="C11:C12"/>
    <mergeCell ref="D11:D12"/>
    <mergeCell ref="A9:A10"/>
    <mergeCell ref="B9:B10"/>
    <mergeCell ref="A11:A12"/>
    <mergeCell ref="C9:C10"/>
    <mergeCell ref="D9:D10"/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Q20" sqref="Q20:Q21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31" t="s">
        <v>25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27.75" customHeight="1" thickBot="1">
      <c r="A2" s="132" t="s">
        <v>26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3:18" ht="33" customHeight="1" thickBot="1">
      <c r="C3" s="129" t="str">
        <f>HYPERLINK('[1]реквизиты'!$A$2)</f>
        <v>Кубок России  по САМБО среди мужчин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98"/>
    </row>
    <row r="4" spans="1:19" ht="15.75" customHeight="1" thickBot="1">
      <c r="A4" s="9"/>
      <c r="B4" s="9"/>
      <c r="C4" s="166" t="str">
        <f>HYPERLINK('[1]реквизиты'!$A$3)</f>
        <v>25 - 28 ноября 2009 г.          г. Кстово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9"/>
    </row>
    <row r="5" spans="9:13" ht="20.25" customHeight="1" thickBot="1">
      <c r="I5" s="74"/>
      <c r="J5" s="199" t="str">
        <f>HYPERLINK('пр.взв.'!D4)</f>
        <v>в.к.     90    кг.</v>
      </c>
      <c r="K5" s="200"/>
      <c r="L5" s="201"/>
      <c r="M5" s="74"/>
    </row>
    <row r="6" spans="1:21" ht="18" customHeight="1" thickBot="1">
      <c r="A6" s="165" t="s">
        <v>0</v>
      </c>
      <c r="B6" s="165"/>
      <c r="C6" s="5"/>
      <c r="R6" s="45"/>
      <c r="S6" s="45"/>
      <c r="U6" s="45" t="s">
        <v>1</v>
      </c>
    </row>
    <row r="7" spans="1:29" ht="12.75" customHeight="1" thickBot="1">
      <c r="A7" s="167">
        <v>1</v>
      </c>
      <c r="B7" s="168" t="str">
        <f>VLOOKUP(A7,'пр.взв.'!B7:C38,2,FALSE)</f>
        <v>ЛОГИНОВ Николай Вячеславович</v>
      </c>
      <c r="C7" s="168" t="str">
        <f>VLOOKUP(A7,'пр.взв.'!B7:F38,3,FALSE)</f>
        <v>03.01.88 мс</v>
      </c>
      <c r="D7" s="168" t="str">
        <f>VLOOKUP(A7,'пр.взв.'!B7:E38,4,FALSE)</f>
        <v>ПФО Самарская  Самара Д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68" t="str">
        <f>VLOOKUP(U7,'пр.взв.'!B7:E38,2,FALSE)</f>
        <v>ЖИЗНЕВСКИЙ Валерий Анатольевич</v>
      </c>
      <c r="S7" s="168" t="str">
        <f>VLOOKUP(U7,'пр.взв.'!B7:E38,3,FALSE)</f>
        <v>10.05.83 мс</v>
      </c>
      <c r="T7" s="168" t="str">
        <f>VLOOKUP(U7,'пр.взв.'!B7:E38,4,FALSE)</f>
        <v>Москва Д</v>
      </c>
      <c r="U7" s="214">
        <v>2</v>
      </c>
      <c r="Y7" s="4"/>
      <c r="Z7" s="4"/>
      <c r="AA7" s="4"/>
      <c r="AB7" s="4"/>
      <c r="AC7" s="4"/>
    </row>
    <row r="8" spans="1:29" ht="12.75" customHeight="1">
      <c r="A8" s="159"/>
      <c r="B8" s="169"/>
      <c r="C8" s="169"/>
      <c r="D8" s="169"/>
      <c r="E8" s="112" t="s">
        <v>108</v>
      </c>
      <c r="F8" s="15"/>
      <c r="G8" s="15"/>
      <c r="H8" s="67">
        <v>8</v>
      </c>
      <c r="I8" s="202" t="str">
        <f>VLOOKUP(H8,'пр.взв.'!B7:E38,2,FALSE)</f>
        <v>ВОРОНИН Дмитрий Андреевич</v>
      </c>
      <c r="J8" s="203"/>
      <c r="K8" s="203"/>
      <c r="L8" s="203"/>
      <c r="M8" s="204"/>
      <c r="N8" s="14"/>
      <c r="O8" s="14"/>
      <c r="P8" s="14"/>
      <c r="Q8" s="112" t="s">
        <v>112</v>
      </c>
      <c r="R8" s="169"/>
      <c r="S8" s="169"/>
      <c r="T8" s="169"/>
      <c r="U8" s="215"/>
      <c r="Y8" s="4"/>
      <c r="Z8" s="4"/>
      <c r="AA8" s="4"/>
      <c r="AB8" s="4"/>
      <c r="AC8" s="4"/>
    </row>
    <row r="9" spans="1:29" ht="12.75" customHeight="1" thickBot="1">
      <c r="A9" s="159">
        <v>9</v>
      </c>
      <c r="B9" s="161" t="str">
        <f>VLOOKUP(A9,'пр.взв.'!B9:C40,2,FALSE)</f>
        <v>АБАЗОВ Ислам Заурбекович</v>
      </c>
      <c r="C9" s="161" t="str">
        <f>VLOOKUP(A9,'пр.взв.'!B7:F38,3,FALSE)</f>
        <v>26.12.89 мс</v>
      </c>
      <c r="D9" s="161" t="str">
        <f>VLOOKUP(A9,'пр.взв.'!B7:F38,4,FALSE)</f>
        <v>ЮФО КБР Майкоп ВВ </v>
      </c>
      <c r="E9" s="113" t="s">
        <v>118</v>
      </c>
      <c r="F9" s="107"/>
      <c r="G9" s="15"/>
      <c r="H9" s="13"/>
      <c r="I9" s="205"/>
      <c r="J9" s="206"/>
      <c r="K9" s="206"/>
      <c r="L9" s="206"/>
      <c r="M9" s="207"/>
      <c r="N9" s="14"/>
      <c r="O9" s="14"/>
      <c r="P9" s="30"/>
      <c r="Q9" s="113" t="s">
        <v>121</v>
      </c>
      <c r="R9" s="161" t="str">
        <f>VLOOKUP(U9,'пр.взв.'!B9:E40,2,FALSE)</f>
        <v>ШТЫРКОВ Иван Владимирович</v>
      </c>
      <c r="S9" s="161" t="str">
        <f>VLOOKUP(U9,'пр.взв.'!B9:E40,3,FALSE)</f>
        <v>06.09.88 мс</v>
      </c>
      <c r="T9" s="161" t="str">
        <f>VLOOKUP(U9,'пр.взв.'!B9:E40,4,FALSE)</f>
        <v>УФО Свердловская  Екатеренбург ПР</v>
      </c>
      <c r="U9" s="215">
        <v>10</v>
      </c>
      <c r="Y9" s="4"/>
      <c r="Z9" s="4"/>
      <c r="AA9" s="4"/>
      <c r="AB9" s="4"/>
      <c r="AC9" s="4"/>
    </row>
    <row r="10" spans="1:29" ht="12.75" customHeight="1" thickBot="1">
      <c r="A10" s="160"/>
      <c r="B10" s="162"/>
      <c r="C10" s="162"/>
      <c r="D10" s="162"/>
      <c r="E10" s="17"/>
      <c r="F10" s="21"/>
      <c r="G10" s="112" t="s">
        <v>108</v>
      </c>
      <c r="H10" s="13"/>
      <c r="M10" s="14"/>
      <c r="N10" s="14"/>
      <c r="O10" s="112" t="s">
        <v>112</v>
      </c>
      <c r="P10" s="31"/>
      <c r="R10" s="162"/>
      <c r="S10" s="162"/>
      <c r="T10" s="162"/>
      <c r="U10" s="216"/>
      <c r="Y10" s="4"/>
      <c r="Z10" s="4"/>
      <c r="AA10" s="4"/>
      <c r="AB10" s="4"/>
      <c r="AC10" s="4"/>
    </row>
    <row r="11" spans="1:29" ht="12.75" customHeight="1" thickBot="1">
      <c r="A11" s="167">
        <v>5</v>
      </c>
      <c r="B11" s="168" t="str">
        <f>VLOOKUP(A11,'пр.взв.'!B11:C42,2,FALSE)</f>
        <v>РАИЛКО Николай Владимирович</v>
      </c>
      <c r="C11" s="168" t="str">
        <f>VLOOKUP(A11,'пр.взв.'!B7:E38,3,FALSE)</f>
        <v>17.02.86 мс</v>
      </c>
      <c r="D11" s="168" t="str">
        <f>VLOOKUP(A11,'пр.взв.'!B7:E38,4,FALSE)</f>
        <v>Санкт-Петербург Д</v>
      </c>
      <c r="E11" s="12"/>
      <c r="F11" s="21"/>
      <c r="G11" s="113" t="s">
        <v>121</v>
      </c>
      <c r="H11" s="26"/>
      <c r="I11" s="13"/>
      <c r="M11" s="14"/>
      <c r="N11" s="30"/>
      <c r="O11" s="113" t="s">
        <v>121</v>
      </c>
      <c r="P11" s="31"/>
      <c r="R11" s="168" t="str">
        <f>VLOOKUP(U11,'пр.взв.'!B11:E42,2,FALSE)</f>
        <v>МГДЕСЯН Ншан Гарибович</v>
      </c>
      <c r="S11" s="168" t="str">
        <f>VLOOKUP(U11,'пр.взв.'!B11:E42,3,FALSE)</f>
        <v>11.09.87 мс</v>
      </c>
      <c r="T11" s="168" t="str">
        <f>VLOOKUP(U11,'пр.взв.'!B11:E42,4,FALSE)</f>
        <v>ЮФО Краснодарский Армавир Д</v>
      </c>
      <c r="U11" s="217">
        <v>6</v>
      </c>
      <c r="Y11" s="4"/>
      <c r="Z11" s="4"/>
      <c r="AA11" s="4"/>
      <c r="AB11" s="4"/>
      <c r="AC11" s="4"/>
    </row>
    <row r="12" spans="1:29" ht="12.75" customHeight="1">
      <c r="A12" s="159"/>
      <c r="B12" s="169"/>
      <c r="C12" s="169"/>
      <c r="D12" s="169"/>
      <c r="E12" s="112" t="s">
        <v>109</v>
      </c>
      <c r="F12" s="24"/>
      <c r="G12" s="15"/>
      <c r="H12" s="25"/>
      <c r="I12" s="13"/>
      <c r="J12" s="187" t="s">
        <v>22</v>
      </c>
      <c r="K12" s="187"/>
      <c r="L12" s="187"/>
      <c r="M12" s="14"/>
      <c r="N12" s="31"/>
      <c r="O12" s="14"/>
      <c r="P12" s="32"/>
      <c r="Q12" s="112" t="s">
        <v>113</v>
      </c>
      <c r="R12" s="169"/>
      <c r="S12" s="169"/>
      <c r="T12" s="169"/>
      <c r="U12" s="215"/>
      <c r="Y12" s="4"/>
      <c r="Z12" s="4"/>
      <c r="AA12" s="4"/>
      <c r="AB12" s="4"/>
      <c r="AC12" s="4"/>
    </row>
    <row r="13" spans="1:29" ht="12.75" customHeight="1" thickBot="1">
      <c r="A13" s="159">
        <v>13</v>
      </c>
      <c r="B13" s="161" t="str">
        <f>VLOOKUP(A13,'пр.взв.'!B7:C38,2,FALSE)</f>
        <v>ШИКАЛОВ Юрий Александрович</v>
      </c>
      <c r="C13" s="161" t="str">
        <f>VLOOKUP(A13,'пр.взв.'!B7:E38,3,FALSE)</f>
        <v>12.04.85 мс</v>
      </c>
      <c r="D13" s="161" t="str">
        <f>VLOOKUP(A13,'пр.взв.'!B7:E38,4,FALSE)</f>
        <v>Москва Д</v>
      </c>
      <c r="E13" s="113" t="s">
        <v>119</v>
      </c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13" t="s">
        <v>121</v>
      </c>
      <c r="R13" s="161" t="str">
        <f>VLOOKUP(U13,'пр.взв.'!B13:E44,2,FALSE)</f>
        <v>МАКСИМОВ Евгений Олегович</v>
      </c>
      <c r="S13" s="161" t="str">
        <f>VLOOKUP(U13,'пр.взв.'!B13:E44,3,FALSE)</f>
        <v>05.03.87 мс</v>
      </c>
      <c r="T13" s="161" t="str">
        <f>VLOOKUP(U13,'пр.взв.'!B13:E44,4,FALSE)</f>
        <v>ЦФО,Московская Балашиха, Д</v>
      </c>
      <c r="U13" s="215">
        <v>14</v>
      </c>
      <c r="Y13" s="4"/>
      <c r="Z13" s="4"/>
      <c r="AA13" s="4"/>
      <c r="AB13" s="4"/>
      <c r="AC13" s="4"/>
    </row>
    <row r="14" spans="1:29" ht="12.75" customHeight="1" thickBot="1">
      <c r="A14" s="160"/>
      <c r="B14" s="162"/>
      <c r="C14" s="162"/>
      <c r="D14" s="162"/>
      <c r="E14" s="17"/>
      <c r="F14" s="170"/>
      <c r="G14" s="170"/>
      <c r="H14" s="25"/>
      <c r="I14" s="112" t="s">
        <v>108</v>
      </c>
      <c r="J14" s="13"/>
      <c r="K14" s="13"/>
      <c r="L14" s="13"/>
      <c r="M14" s="112" t="s">
        <v>115</v>
      </c>
      <c r="N14" s="28"/>
      <c r="O14" s="14"/>
      <c r="P14" s="14"/>
      <c r="R14" s="162"/>
      <c r="S14" s="162"/>
      <c r="T14" s="162"/>
      <c r="U14" s="218"/>
      <c r="Y14" s="4"/>
      <c r="Z14" s="4"/>
      <c r="AA14" s="4"/>
      <c r="AB14" s="4"/>
      <c r="AC14" s="4"/>
    </row>
    <row r="15" spans="1:29" ht="12.75" customHeight="1" thickBot="1">
      <c r="A15" s="167">
        <v>3</v>
      </c>
      <c r="B15" s="168" t="str">
        <f>VLOOKUP(A15,'пр.взв.'!B7:C38,2,FALSE)</f>
        <v>АЛИЕВ Султан Магомедбегович</v>
      </c>
      <c r="C15" s="168" t="str">
        <f>VLOOKUP(A15,'пр.взв.'!B7:E38,3,FALSE)</f>
        <v>17.09.84 кмс</v>
      </c>
      <c r="D15" s="168" t="str">
        <f>VLOOKUP(A15,'пр.взв.'!B7:E38,4,FALSE)</f>
        <v>ЮФО Дагестан Махачкала ПР</v>
      </c>
      <c r="E15" s="12"/>
      <c r="F15" s="15"/>
      <c r="G15" s="15"/>
      <c r="H15" s="25"/>
      <c r="I15" s="113" t="s">
        <v>118</v>
      </c>
      <c r="J15" s="13"/>
      <c r="K15" s="13"/>
      <c r="L15" s="13"/>
      <c r="M15" s="113" t="s">
        <v>123</v>
      </c>
      <c r="N15" s="31"/>
      <c r="O15" s="14"/>
      <c r="P15" s="14"/>
      <c r="R15" s="168" t="str">
        <f>VLOOKUP(U15,'пр.взв.'!B7:C38,2,FALSE)</f>
        <v>КАЛАШАОВ Арамбий Бачмизович</v>
      </c>
      <c r="S15" s="168" t="str">
        <f>VLOOKUP(U15,'пр.взв.'!B7:E38,3,FALSE)</f>
        <v>20.12.82 мс</v>
      </c>
      <c r="T15" s="168" t="str">
        <f>VLOOKUP(U15,'пр.взв.'!B7:E38,4,FALSE)</f>
        <v>ЮФО Краснодарский край Курганинск Д</v>
      </c>
      <c r="U15" s="214">
        <v>4</v>
      </c>
      <c r="Y15" s="4"/>
      <c r="Z15" s="4"/>
      <c r="AA15" s="4"/>
      <c r="AB15" s="4"/>
      <c r="AC15" s="4"/>
    </row>
    <row r="16" spans="1:29" ht="12.75" customHeight="1">
      <c r="A16" s="159"/>
      <c r="B16" s="169"/>
      <c r="C16" s="169"/>
      <c r="D16" s="169"/>
      <c r="E16" s="112" t="s">
        <v>110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12" t="s">
        <v>114</v>
      </c>
      <c r="R16" s="169"/>
      <c r="S16" s="169"/>
      <c r="T16" s="169"/>
      <c r="U16" s="215"/>
      <c r="Y16" s="4"/>
      <c r="Z16" s="4"/>
      <c r="AA16" s="4"/>
      <c r="AB16" s="4"/>
      <c r="AC16" s="4"/>
    </row>
    <row r="17" spans="1:29" ht="12.75" customHeight="1" thickBot="1">
      <c r="A17" s="159">
        <v>11</v>
      </c>
      <c r="B17" s="161" t="str">
        <f>VLOOKUP(A17,'пр.взв.'!B17:C47,2,FALSE)</f>
        <v>БАЯЛИЕВ Мовладий Хусеевич</v>
      </c>
      <c r="C17" s="161" t="str">
        <f>VLOOKUP(A17,'пр.взв.'!B7:E38,3,FALSE)</f>
        <v>04.06.84 мсмк</v>
      </c>
      <c r="D17" s="161" t="str">
        <f>VLOOKUP(A17,'пр.взв.'!B7:F38,4,FALSE)</f>
        <v>ЮФО Краснодарский Армавир Д</v>
      </c>
      <c r="E17" s="113" t="s">
        <v>120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13" t="s">
        <v>118</v>
      </c>
      <c r="R17" s="161" t="str">
        <f>VLOOKUP(U17,'пр.взв.'!B17:E47,2,FALSE)</f>
        <v>НОВОСАДОВ Егор Федорович</v>
      </c>
      <c r="S17" s="161" t="str">
        <f>VLOOKUP(U17,'пр.взв.'!B17:E47,3,FALSE)</f>
        <v>08.12.88 кмс</v>
      </c>
      <c r="T17" s="161" t="str">
        <f>VLOOKUP(U17,'пр.взв.'!B17:E47,4,FALSE)</f>
        <v>Москва Д</v>
      </c>
      <c r="U17" s="215">
        <v>12</v>
      </c>
      <c r="Y17" s="4"/>
      <c r="Z17" s="4"/>
      <c r="AA17" s="4"/>
      <c r="AB17" s="4"/>
      <c r="AC17" s="4"/>
    </row>
    <row r="18" spans="1:21" ht="12.75" customHeight="1" thickBot="1">
      <c r="A18" s="160"/>
      <c r="B18" s="162"/>
      <c r="C18" s="162"/>
      <c r="D18" s="162"/>
      <c r="E18" s="17"/>
      <c r="F18" s="21"/>
      <c r="G18" s="112" t="s">
        <v>110</v>
      </c>
      <c r="H18" s="27"/>
      <c r="I18" s="37" t="s">
        <v>31</v>
      </c>
      <c r="J18" s="13"/>
      <c r="K18" s="13"/>
      <c r="L18" s="13"/>
      <c r="M18" s="14"/>
      <c r="N18" s="32"/>
      <c r="O18" s="112" t="s">
        <v>115</v>
      </c>
      <c r="P18" s="31"/>
      <c r="R18" s="162"/>
      <c r="S18" s="162"/>
      <c r="T18" s="162"/>
      <c r="U18" s="216"/>
    </row>
    <row r="19" spans="1:21" ht="12.75" customHeight="1" thickBot="1">
      <c r="A19" s="167">
        <v>7</v>
      </c>
      <c r="B19" s="168" t="str">
        <f>VLOOKUP(A19,'пр.взв.'!B19:C49,2,FALSE)</f>
        <v>ГАПАНОВИЧ Александр Александрович</v>
      </c>
      <c r="C19" s="168" t="str">
        <f>VLOOKUP(A19,'пр.взв.'!B7:E38,3,FALSE)</f>
        <v>22.05.89 мс</v>
      </c>
      <c r="D19" s="168" t="str">
        <f>VLOOKUP(A19,'пр.взв.'!B7:E38,4,FALSE)</f>
        <v>СФО Красноярский край Красноярск ЛОК</v>
      </c>
      <c r="E19" s="12"/>
      <c r="F19" s="22"/>
      <c r="G19" s="113" t="s">
        <v>120</v>
      </c>
      <c r="I19" s="102"/>
      <c r="J19" s="102"/>
      <c r="K19" s="102"/>
      <c r="L19" s="102"/>
      <c r="M19" s="102"/>
      <c r="N19" s="14"/>
      <c r="O19" s="113" t="s">
        <v>121</v>
      </c>
      <c r="P19" s="31"/>
      <c r="R19" s="168" t="str">
        <f>VLOOKUP(U19,'пр.взв.'!B19:E49,2,FALSE)</f>
        <v>ВОРОНИН Дмитрий Андреевич</v>
      </c>
      <c r="S19" s="168" t="str">
        <f>VLOOKUP(U19,'пр.взв.'!B19:E49,3,FALSE)</f>
        <v>27.02.85 мс</v>
      </c>
      <c r="T19" s="168" t="str">
        <f>VLOOKUP(U19,'пр.взв.'!B19:E49,4,FALSE)</f>
        <v>ЦФО Костромская  Кострома ПР</v>
      </c>
      <c r="U19" s="217">
        <v>8</v>
      </c>
    </row>
    <row r="20" spans="1:21" ht="12.75" customHeight="1">
      <c r="A20" s="159"/>
      <c r="B20" s="169"/>
      <c r="C20" s="169"/>
      <c r="D20" s="169"/>
      <c r="E20" s="112" t="s">
        <v>111</v>
      </c>
      <c r="F20" s="23"/>
      <c r="G20" s="17"/>
      <c r="H20" s="67">
        <v>9</v>
      </c>
      <c r="I20" s="208" t="str">
        <f>VLOOKUP(H20,'пр.взв.'!B7:G38,2,FALSE)</f>
        <v>АБАЗОВ Ислам Заурбекович</v>
      </c>
      <c r="J20" s="209"/>
      <c r="K20" s="209"/>
      <c r="L20" s="209"/>
      <c r="M20" s="210"/>
      <c r="N20" s="14"/>
      <c r="O20" s="14"/>
      <c r="P20" s="101"/>
      <c r="Q20" s="112" t="s">
        <v>115</v>
      </c>
      <c r="R20" s="169"/>
      <c r="S20" s="169"/>
      <c r="T20" s="169"/>
      <c r="U20" s="215"/>
    </row>
    <row r="21" spans="1:21" ht="12.75" customHeight="1" thickBot="1">
      <c r="A21" s="159">
        <v>15</v>
      </c>
      <c r="B21" s="161" t="str">
        <f>VLOOKUP(A21,'пр.взв.'!B21:C51,2,FALSE)</f>
        <v>ЗОТОВ Виктор Андреевич</v>
      </c>
      <c r="C21" s="161" t="str">
        <f>VLOOKUP(A21,'пр.взв.'!B7:E38,3,FALSE)</f>
        <v>17.12.85 мс</v>
      </c>
      <c r="D21" s="161" t="str">
        <f>VLOOKUP(A21,'пр.взв.'!B7:E38,4,FALSE)</f>
        <v>СЗФО Калининградская  Калининград Д</v>
      </c>
      <c r="E21" s="113" t="s">
        <v>118</v>
      </c>
      <c r="F21" s="17"/>
      <c r="G21" s="17"/>
      <c r="H21" s="18"/>
      <c r="I21" s="211"/>
      <c r="J21" s="212"/>
      <c r="K21" s="212"/>
      <c r="L21" s="212"/>
      <c r="M21" s="213"/>
      <c r="N21" s="14"/>
      <c r="O21" s="14"/>
      <c r="P21" s="14"/>
      <c r="Q21" s="113" t="s">
        <v>122</v>
      </c>
      <c r="R21" s="161" t="str">
        <f>VLOOKUP(U21,'пр.взв.'!B21:E51,2,FALSE)</f>
        <v>ОСИПЕНКО Виктор Иванович</v>
      </c>
      <c r="S21" s="161" t="str">
        <f>VLOOKUP(U21,'пр.взв.'!B21:E51,3,FALSE)</f>
        <v>08.01.91 мс</v>
      </c>
      <c r="T21" s="161" t="str">
        <f>VLOOKUP(U21,'пр.взв.'!B7:E38,4,FALSE)</f>
        <v>ЦФО,Брянская Брянск ВС</v>
      </c>
      <c r="U21" s="215">
        <v>16</v>
      </c>
    </row>
    <row r="22" spans="1:21" ht="12.75" customHeight="1" thickBot="1">
      <c r="A22" s="160"/>
      <c r="B22" s="162"/>
      <c r="C22" s="162"/>
      <c r="D22" s="162"/>
      <c r="E22" s="17"/>
      <c r="F22" s="12"/>
      <c r="G22" s="12"/>
      <c r="O22" s="13"/>
      <c r="P22" s="13"/>
      <c r="R22" s="162"/>
      <c r="S22" s="162"/>
      <c r="T22" s="162"/>
      <c r="U22" s="216"/>
    </row>
    <row r="23" spans="1:20" ht="12.75" customHeight="1">
      <c r="A23" s="1"/>
      <c r="B23" s="1"/>
      <c r="C23" s="7"/>
      <c r="D23" s="4"/>
      <c r="E23" s="4"/>
      <c r="F23" s="4"/>
      <c r="G23" s="4"/>
      <c r="H23" s="188" t="s">
        <v>29</v>
      </c>
      <c r="I23" s="188"/>
      <c r="J23" s="188"/>
      <c r="K23" s="188"/>
      <c r="L23" s="188"/>
      <c r="M23" s="188"/>
      <c r="N23" s="188"/>
      <c r="O23" s="11"/>
      <c r="P23" s="11"/>
      <c r="R23" s="34"/>
      <c r="S23" s="34"/>
      <c r="T23" s="34"/>
    </row>
    <row r="24" spans="4:22" ht="12" customHeigh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3:22" ht="12.75" customHeight="1"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3:22" ht="12.75" customHeight="1" thickBot="1">
      <c r="C26" s="38"/>
      <c r="D26" s="37"/>
      <c r="E26" s="39"/>
      <c r="F26" s="39"/>
      <c r="G26" s="39"/>
      <c r="H26" s="39"/>
      <c r="M26" s="37"/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88">
        <v>1</v>
      </c>
      <c r="B27" s="173" t="str">
        <f>VLOOKUP(A27,'пр.взв.'!B7:E38,2,FALSE)</f>
        <v>ЛОГИНОВ Николай Вячеславович</v>
      </c>
      <c r="C27" s="174"/>
      <c r="D27" s="37"/>
      <c r="E27" s="69"/>
      <c r="F27" s="69"/>
      <c r="G27" s="69"/>
      <c r="H27" s="69"/>
      <c r="I27" s="91">
        <v>16</v>
      </c>
      <c r="J27" s="173" t="str">
        <f>VLOOKUP(I27,'пр.взв.'!B5:D38,2,FALSE)</f>
        <v>ОСИПЕНКО Виктор Иванович</v>
      </c>
      <c r="K27" s="181"/>
      <c r="L27" s="181"/>
      <c r="M27" s="174"/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>
      <c r="A28" s="88"/>
      <c r="B28" s="175"/>
      <c r="C28" s="176"/>
      <c r="D28" s="108" t="s">
        <v>109</v>
      </c>
      <c r="E28" s="68"/>
      <c r="F28" s="68"/>
      <c r="G28" s="69"/>
      <c r="H28" s="69"/>
      <c r="I28" s="92"/>
      <c r="J28" s="175"/>
      <c r="K28" s="182"/>
      <c r="L28" s="182"/>
      <c r="M28" s="176"/>
      <c r="N28" s="105"/>
      <c r="O28" s="110" t="s">
        <v>117</v>
      </c>
      <c r="P28" s="86"/>
      <c r="Q28" s="68"/>
      <c r="R28" s="37"/>
      <c r="S28" s="37"/>
      <c r="T28" s="37"/>
      <c r="U28" s="4"/>
      <c r="V28" s="4"/>
    </row>
    <row r="29" spans="1:22" ht="12.75" customHeight="1">
      <c r="A29" s="89">
        <v>13</v>
      </c>
      <c r="B29" s="177" t="str">
        <f>VLOOKUP(A29,'пр.взв.'!B7:D38,2,FALSE)</f>
        <v>ШИКАЛОВ Юрий Александрович</v>
      </c>
      <c r="C29" s="178"/>
      <c r="D29" s="109" t="s">
        <v>122</v>
      </c>
      <c r="E29" s="104"/>
      <c r="F29" s="68"/>
      <c r="G29" s="69"/>
      <c r="H29" s="69"/>
      <c r="I29" s="93">
        <v>12</v>
      </c>
      <c r="J29" s="177" t="str">
        <f>VLOOKUP(I29,'пр.взв.'!B7:D38,2,FALSE)</f>
        <v>НОВОСАДОВ Егор Федорович</v>
      </c>
      <c r="K29" s="183"/>
      <c r="L29" s="183"/>
      <c r="M29" s="178"/>
      <c r="N29" s="68"/>
      <c r="O29" s="109" t="s">
        <v>121</v>
      </c>
      <c r="P29" s="68"/>
      <c r="Q29" s="104"/>
      <c r="R29" s="37"/>
      <c r="S29" s="37"/>
      <c r="T29" s="37"/>
      <c r="U29" s="4"/>
      <c r="V29" s="4"/>
    </row>
    <row r="30" spans="2:22" ht="12.75" customHeight="1" thickBot="1">
      <c r="B30" s="179"/>
      <c r="C30" s="180"/>
      <c r="D30" s="25"/>
      <c r="E30" s="68"/>
      <c r="F30" s="68"/>
      <c r="G30" s="69"/>
      <c r="H30" s="69"/>
      <c r="I30" s="93"/>
      <c r="J30" s="179"/>
      <c r="K30" s="184"/>
      <c r="L30" s="184"/>
      <c r="M30" s="180"/>
      <c r="N30" s="68"/>
      <c r="O30" s="68"/>
      <c r="P30" s="37"/>
      <c r="Q30" s="104"/>
      <c r="R30" s="37"/>
      <c r="S30" s="37"/>
      <c r="T30" s="37"/>
      <c r="U30" s="4"/>
      <c r="V30" s="4"/>
    </row>
    <row r="31" spans="1:22" ht="13.5" thickBot="1">
      <c r="A31" s="90"/>
      <c r="B31" s="103"/>
      <c r="C31" s="103"/>
      <c r="D31" s="25"/>
      <c r="E31" s="67"/>
      <c r="F31" s="68"/>
      <c r="G31" s="68"/>
      <c r="H31" s="68"/>
      <c r="I31" s="67"/>
      <c r="J31" s="103"/>
      <c r="K31" s="103"/>
      <c r="L31" s="103"/>
      <c r="M31" s="37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0"/>
      <c r="B32" s="103"/>
      <c r="C32" s="103"/>
      <c r="D32" s="25"/>
      <c r="E32" s="110">
        <v>13</v>
      </c>
      <c r="F32" s="192" t="str">
        <f>VLOOKUP(E32,'пр.взв.'!B7:D38,2,FALSE)</f>
        <v>ШИКАЛОВ Юрий Александрович</v>
      </c>
      <c r="G32" s="193"/>
      <c r="H32" s="194"/>
      <c r="I32" s="94"/>
      <c r="J32" s="103"/>
      <c r="K32" s="103"/>
      <c r="L32" s="103"/>
      <c r="M32" s="37"/>
      <c r="N32" s="87"/>
      <c r="O32" s="87"/>
      <c r="P32" s="44"/>
      <c r="Q32" s="111">
        <v>16</v>
      </c>
      <c r="R32" s="185" t="str">
        <f>VLOOKUP(Q32,'пр.взв.'!B7:D38,2,FALSE)</f>
        <v>ОСИПЕНКО Виктор Иванович</v>
      </c>
      <c r="S32" s="87"/>
      <c r="T32" s="87"/>
      <c r="U32" s="87"/>
      <c r="V32" s="4"/>
    </row>
    <row r="33" spans="1:22" ht="13.5" customHeight="1" thickBot="1">
      <c r="A33" s="90"/>
      <c r="B33" s="190"/>
      <c r="C33" s="37"/>
      <c r="D33" s="25"/>
      <c r="E33" s="109" t="s">
        <v>121</v>
      </c>
      <c r="F33" s="195"/>
      <c r="G33" s="196"/>
      <c r="H33" s="197"/>
      <c r="I33" s="95"/>
      <c r="J33" s="103"/>
      <c r="K33" s="103"/>
      <c r="L33" s="103"/>
      <c r="M33" s="87"/>
      <c r="N33" s="87"/>
      <c r="O33" s="87"/>
      <c r="P33" s="44"/>
      <c r="Q33" s="109" t="s">
        <v>122</v>
      </c>
      <c r="R33" s="186"/>
      <c r="S33" s="87"/>
      <c r="T33" s="87"/>
      <c r="U33" s="87"/>
      <c r="V33" s="4"/>
    </row>
    <row r="34" spans="1:22" ht="13.5" customHeight="1" thickBot="1">
      <c r="A34" s="90"/>
      <c r="B34" s="191"/>
      <c r="C34" s="37"/>
      <c r="D34" s="25"/>
      <c r="E34" s="68"/>
      <c r="F34" s="68"/>
      <c r="G34" s="68"/>
      <c r="H34" s="68"/>
      <c r="I34" s="96"/>
      <c r="J34" s="103"/>
      <c r="K34" s="103"/>
      <c r="L34" s="103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67">
        <v>11</v>
      </c>
      <c r="C35" s="173" t="str">
        <f>VLOOKUP(B35,'пр.взв.'!B7:D38,2,FALSE)</f>
        <v>БАЯЛИЕВ Мовладий Хусеевич</v>
      </c>
      <c r="D35" s="174"/>
      <c r="E35" s="68"/>
      <c r="F35" s="68"/>
      <c r="G35" s="68"/>
      <c r="H35" s="68"/>
      <c r="I35" s="67"/>
      <c r="J35" s="69"/>
      <c r="K35" s="68"/>
      <c r="L35" s="67">
        <v>10</v>
      </c>
      <c r="M35" s="173" t="str">
        <f>VLOOKUP(L35,'пр.взв.'!B7:D38,2,FALSE)</f>
        <v>ШТЫРКОВ Иван Владимирович</v>
      </c>
      <c r="N35" s="181"/>
      <c r="O35" s="181"/>
      <c r="P35" s="174"/>
      <c r="Q35" s="68"/>
      <c r="R35" s="37"/>
      <c r="S35" s="37"/>
      <c r="T35" s="37"/>
      <c r="U35" s="4"/>
      <c r="V35" s="4"/>
    </row>
    <row r="36" spans="2:22" ht="13.5" thickBot="1">
      <c r="B36" s="37"/>
      <c r="C36" s="179"/>
      <c r="D36" s="180"/>
      <c r="E36" s="68"/>
      <c r="F36" s="68"/>
      <c r="G36" s="68"/>
      <c r="H36" s="68"/>
      <c r="I36" s="68"/>
      <c r="J36" s="69"/>
      <c r="K36" s="68"/>
      <c r="L36" s="68"/>
      <c r="M36" s="179"/>
      <c r="N36" s="184"/>
      <c r="O36" s="184"/>
      <c r="P36" s="180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97"/>
      <c r="E37" s="70"/>
      <c r="F37" s="70"/>
      <c r="G37" s="70"/>
      <c r="H37" s="71"/>
      <c r="I37" s="71"/>
      <c r="J37" s="71"/>
      <c r="K37" s="70"/>
      <c r="L37" s="70"/>
      <c r="M37" s="70"/>
      <c r="N37" s="70"/>
      <c r="O37" s="70"/>
      <c r="P37" s="70"/>
      <c r="Q37" s="70"/>
      <c r="R37" s="66"/>
      <c r="S37" s="66"/>
      <c r="T37" s="66"/>
      <c r="U37" s="66"/>
      <c r="V37" s="66"/>
    </row>
    <row r="38" spans="1:22" ht="15.75">
      <c r="A38" s="189" t="str">
        <f>HYPERLINK('[1]реквизиты'!$A$6)</f>
        <v>Гл. судья, судья МК</v>
      </c>
      <c r="B38" s="189"/>
      <c r="C38" s="189"/>
      <c r="E38" s="77"/>
      <c r="F38" s="78"/>
      <c r="J38" s="80" t="str">
        <f>HYPERLINK('[1]реквизиты'!$G$6)</f>
        <v>Х. Ю. Хапай</v>
      </c>
      <c r="K38" s="5"/>
      <c r="N38" s="72"/>
      <c r="O38" s="81" t="str">
        <f>HYPERLINK('[1]реквизиты'!$G$7)</f>
        <v>/г. Майкоп/</v>
      </c>
      <c r="P38" s="72"/>
      <c r="Q38" s="72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3"/>
      <c r="F39" s="83"/>
      <c r="G39" s="83"/>
      <c r="H39" s="83"/>
      <c r="I39" s="83"/>
      <c r="J39" s="73"/>
      <c r="K39" s="73"/>
      <c r="L39" s="73"/>
      <c r="M39" s="73"/>
      <c r="N39" s="73"/>
      <c r="O39" s="73"/>
      <c r="P39" s="73"/>
      <c r="Q39" s="73"/>
    </row>
    <row r="40" spans="1:16" ht="15.75">
      <c r="A40" s="98" t="str">
        <f>HYPERLINK('[1]реквизиты'!$A$8)</f>
        <v>Гл. секретарь, судья МК</v>
      </c>
      <c r="B40" s="99"/>
      <c r="C40" s="100"/>
      <c r="D40" s="79"/>
      <c r="E40" s="79"/>
      <c r="F40" s="3"/>
      <c r="G40" s="3"/>
      <c r="H40" s="3"/>
      <c r="I40" s="3"/>
      <c r="J40" s="80" t="str">
        <f>HYPERLINK('[1]реквизиты'!$G$8)</f>
        <v>Н. Ю. Глушкова</v>
      </c>
      <c r="K40" s="72"/>
      <c r="L40" s="72"/>
      <c r="M40" s="72"/>
      <c r="O40" s="81" t="str">
        <f>HYPERLINK('[1]реквизиты'!$G$9)</f>
        <v>/г. Рязань/</v>
      </c>
      <c r="P40" s="73"/>
    </row>
    <row r="41" spans="4:20" ht="15">
      <c r="D41" s="77"/>
      <c r="E41" s="77"/>
      <c r="F41" s="78"/>
      <c r="G41" s="82"/>
      <c r="H41" s="82"/>
      <c r="I41" s="4"/>
      <c r="J41" s="4"/>
      <c r="K41" s="4"/>
      <c r="L41" s="4"/>
      <c r="M41" s="72"/>
      <c r="N41" s="72"/>
      <c r="O41" s="72"/>
      <c r="P41" s="72"/>
      <c r="Q41" s="4"/>
      <c r="R41" s="5"/>
      <c r="S41" s="73"/>
      <c r="T41" s="73"/>
    </row>
    <row r="42" spans="4:20" ht="15">
      <c r="D42" s="77"/>
      <c r="E42" s="77"/>
      <c r="F42" s="78"/>
      <c r="G42" s="82"/>
      <c r="H42" s="82"/>
      <c r="I42" s="4"/>
      <c r="J42" s="4"/>
      <c r="K42" s="4"/>
      <c r="L42" s="4"/>
      <c r="M42" s="72"/>
      <c r="N42" s="72"/>
      <c r="O42" s="72"/>
      <c r="P42" s="72"/>
      <c r="Q42" s="82"/>
      <c r="R42" s="5"/>
      <c r="S42" s="73"/>
      <c r="T42" s="73"/>
    </row>
    <row r="43" spans="10:20" ht="12.75">
      <c r="J43" s="4"/>
      <c r="K43" s="4"/>
      <c r="L43" s="4"/>
      <c r="M43" s="4"/>
      <c r="N43" s="4"/>
      <c r="O43" s="4"/>
      <c r="P43" s="4"/>
      <c r="Q43" s="4"/>
      <c r="S43" s="73"/>
      <c r="T43" s="73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3"/>
      <c r="P44" s="73"/>
      <c r="R44" s="5"/>
    </row>
    <row r="45" spans="5:17" ht="12.75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5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D19:D20"/>
    <mergeCell ref="D21:D22"/>
    <mergeCell ref="U19:U20"/>
    <mergeCell ref="U21:U22"/>
    <mergeCell ref="R19:R20"/>
    <mergeCell ref="R21:R22"/>
    <mergeCell ref="U7:U8"/>
    <mergeCell ref="U9:U10"/>
    <mergeCell ref="U11:U12"/>
    <mergeCell ref="U13:U14"/>
    <mergeCell ref="B17:B18"/>
    <mergeCell ref="C17:C18"/>
    <mergeCell ref="A19:A20"/>
    <mergeCell ref="B19:B20"/>
    <mergeCell ref="C19:C20"/>
    <mergeCell ref="T7:T8"/>
    <mergeCell ref="I8:M9"/>
    <mergeCell ref="R9:R10"/>
    <mergeCell ref="T9:T10"/>
    <mergeCell ref="S9:S10"/>
    <mergeCell ref="T13:T14"/>
    <mergeCell ref="R17:R18"/>
    <mergeCell ref="A9:A10"/>
    <mergeCell ref="B9:B10"/>
    <mergeCell ref="C9:C10"/>
    <mergeCell ref="T11:T12"/>
    <mergeCell ref="S11:S12"/>
    <mergeCell ref="F14:G14"/>
    <mergeCell ref="D13:D14"/>
    <mergeCell ref="S13:S14"/>
    <mergeCell ref="T15:T16"/>
    <mergeCell ref="T17:T18"/>
    <mergeCell ref="D15:D16"/>
    <mergeCell ref="D17:D18"/>
    <mergeCell ref="A6:B6"/>
    <mergeCell ref="B7:B8"/>
    <mergeCell ref="C7:C8"/>
    <mergeCell ref="A7:A8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T21:T22"/>
    <mergeCell ref="T19:T20"/>
    <mergeCell ref="S21:S22"/>
    <mergeCell ref="S19:S20"/>
    <mergeCell ref="A38:C38"/>
    <mergeCell ref="B33:B34"/>
    <mergeCell ref="F32:H33"/>
    <mergeCell ref="A13:A14"/>
    <mergeCell ref="B13:B14"/>
    <mergeCell ref="C13:C14"/>
    <mergeCell ref="A21:A22"/>
    <mergeCell ref="B21:B22"/>
    <mergeCell ref="C21:C22"/>
    <mergeCell ref="A17:A18"/>
    <mergeCell ref="R32:R33"/>
    <mergeCell ref="J12:L12"/>
    <mergeCell ref="H23:N23"/>
    <mergeCell ref="R15:R16"/>
    <mergeCell ref="R13:R14"/>
    <mergeCell ref="R11:R12"/>
    <mergeCell ref="I20:M21"/>
    <mergeCell ref="B27:C28"/>
    <mergeCell ref="B29:C30"/>
    <mergeCell ref="C35:D36"/>
    <mergeCell ref="J27:M28"/>
    <mergeCell ref="J29:M30"/>
    <mergeCell ref="M35:P36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2009-11-28T05:21:17Z</cp:lastPrinted>
  <dcterms:created xsi:type="dcterms:W3CDTF">1996-10-08T23:32:33Z</dcterms:created>
  <dcterms:modified xsi:type="dcterms:W3CDTF">2009-12-01T09:50:38Z</dcterms:modified>
  <cp:category/>
  <cp:version/>
  <cp:contentType/>
  <cp:contentStatus/>
</cp:coreProperties>
</file>