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8805" windowHeight="7290" firstSheet="3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<sst xmlns="http://schemas.openxmlformats.org/spreadsheetml/2006/main" count="281" uniqueCount="91">
  <si>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</si>
  <si>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</si>
  <si>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</si>
  <si>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</si>
  <si>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</si>
  <si>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</si>
  <si>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</si>
  <si>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</si>
  <si>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</si>
  <si>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</si>
  <si>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</si>
  <si>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</si>
  <si>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</si>
  <si>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</si>
  <si>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</si>
  <si>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</si>
  <si>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</si>
  <si>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</si>
  <si>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</si>
  <si>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</si>
  <si>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</si>
  <si>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</si>
  <si>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</si>
  <si>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</si>
  <si>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</si>
  <si>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</si>
  <si>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</si>
  <si>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</si>
  <si>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</si>
  <si>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</si>
  <si>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</si>
  <si>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</si>
  <si>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</si>
  <si>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</si>
  <si>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</si>
  <si>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</si>
  <si>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</si>
  <si>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</si>
  <si>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</si>
  <si>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</si>
  <si>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</si>
  <si>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</si>
  <si>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</si>
  <si>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</si>
  <si>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</si>
  <si>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</si>
  <si>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</si>
  <si>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</si>
  <si>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58</t>
  </si>
  <si>
    <t>PRAKAPENKA Katsiaryna</t>
  </si>
  <si>
    <t>1980</t>
  </si>
  <si>
    <t>BLR</t>
  </si>
  <si>
    <t>16</t>
  </si>
  <si>
    <t>ILIEVA Ivelina</t>
  </si>
  <si>
    <t>1991</t>
  </si>
  <si>
    <t>BUL</t>
  </si>
  <si>
    <t>24</t>
  </si>
  <si>
    <t>GORBUNOVA Alena</t>
  </si>
  <si>
    <t>1986</t>
  </si>
  <si>
    <t>KAZ</t>
  </si>
  <si>
    <t>20</t>
  </si>
  <si>
    <t>KOSTENKO Yana</t>
  </si>
  <si>
    <t>1987</t>
  </si>
  <si>
    <t>RUS</t>
  </si>
  <si>
    <t>70</t>
  </si>
  <si>
    <t>1990</t>
  </si>
  <si>
    <t>MNG</t>
  </si>
  <si>
    <t>54</t>
  </si>
  <si>
    <t>SATTAROVA Mukhaed</t>
  </si>
  <si>
    <t>UZB</t>
  </si>
  <si>
    <t>77</t>
  </si>
  <si>
    <t>1985</t>
  </si>
  <si>
    <t>TKM</t>
  </si>
  <si>
    <t>8</t>
  </si>
  <si>
    <t>SAYKO Olena</t>
  </si>
  <si>
    <t>UKR</t>
  </si>
  <si>
    <t>19</t>
  </si>
  <si>
    <t>CASTILLO GUEVARA Diana</t>
  </si>
  <si>
    <t>VEN</t>
  </si>
  <si>
    <t>TSEND-AYUSH Tserennadmid</t>
  </si>
  <si>
    <t>HALIYEVA Nasiba</t>
  </si>
  <si>
    <t>Weight category 60  кg.</t>
  </si>
  <si>
    <t>5</t>
  </si>
  <si>
    <t>3</t>
  </si>
  <si>
    <t>7</t>
  </si>
  <si>
    <t>2</t>
  </si>
  <si>
    <t>6</t>
  </si>
  <si>
    <t>4</t>
  </si>
  <si>
    <t>1</t>
  </si>
  <si>
    <t>9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</si>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</sst>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1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49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0" xfId="15" applyFont="1" applyFill="1" applyBorder="1" applyAlignment="1">
      <alignment horizontal="center" vertical="center"/>
    </xf>
    <xf numFmtId="0" fontId="31" fillId="0" borderId="46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7" xfId="15" applyNumberFormat="1" applyFont="1" applyFill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3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2" fillId="0" borderId="38" xfId="15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3" fillId="0" borderId="38" xfId="15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2" fillId="0" borderId="16" xfId="15" applyNumberFormat="1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0" fontId="7" fillId="0" borderId="51" xfId="15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3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9525</xdr:colOff>
      <xdr:row>1</xdr:row>
      <xdr:rowOff>342900</xdr:rowOff>
    </xdr:to>
    <xdr:grpSp>
      <xdr:nvGrpSpPr>
        <xdr:cNvPr id="7" name="Group 59"/>
        <xdr:cNvGrpSpPr>
          <a:grpSpLocks/>
        </xdr:cNvGrpSpPr>
      </xdr:nvGrpSpPr>
      <xdr:grpSpPr>
        <a:xfrm>
          <a:off x="0" y="10477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180975</xdr:colOff>
      <xdr:row>33</xdr:row>
      <xdr:rowOff>38100</xdr:rowOff>
    </xdr:from>
    <xdr:to>
      <xdr:col>12</xdr:col>
      <xdr:colOff>485775</xdr:colOff>
      <xdr:row>44</xdr:row>
      <xdr:rowOff>152400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048125" y="6057900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46</xdr:row>
      <xdr:rowOff>9525</xdr:rowOff>
    </xdr:from>
    <xdr:to>
      <xdr:col>12</xdr:col>
      <xdr:colOff>876300</xdr:colOff>
      <xdr:row>52</xdr:row>
      <xdr:rowOff>47625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62425" y="822960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42</xdr:row>
      <xdr:rowOff>66675</xdr:rowOff>
    </xdr:from>
    <xdr:to>
      <xdr:col>12</xdr:col>
      <xdr:colOff>600075</xdr:colOff>
      <xdr:row>49</xdr:row>
      <xdr:rowOff>19050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4267200" y="757237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80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80" t="s">
        <v>28</v>
      </c>
      <c r="C1" s="180"/>
      <c r="D1" s="180"/>
      <c r="E1" s="180"/>
      <c r="F1" s="180"/>
      <c r="G1" s="180"/>
      <c r="H1" s="180"/>
      <c r="I1" s="180"/>
      <c r="J1" s="97"/>
      <c r="K1" s="180" t="s">
        <v>28</v>
      </c>
      <c r="L1" s="180"/>
      <c r="M1" s="180"/>
      <c r="N1" s="180"/>
      <c r="O1" s="180"/>
      <c r="P1" s="180"/>
      <c r="Q1" s="180"/>
      <c r="R1" s="180"/>
    </row>
    <row r="2" spans="2:18" ht="15.75">
      <c r="B2" s="181" t="str">
        <f>HYPERLINK('[2]пр.взв.'!A4)</f>
        <v>Weight category 80  кg.</v>
      </c>
      <c r="C2" s="182"/>
      <c r="D2" s="182"/>
      <c r="E2" s="182"/>
      <c r="F2" s="182"/>
      <c r="G2" s="182"/>
      <c r="H2" s="182"/>
      <c r="I2" s="182"/>
      <c r="J2" s="98"/>
      <c r="K2" s="181" t="str">
        <f>HYPERLINK('[2]пр.взв.'!A4)</f>
        <v>Weight category 80  кg.</v>
      </c>
      <c r="L2" s="182"/>
      <c r="M2" s="182"/>
      <c r="N2" s="182"/>
      <c r="O2" s="182"/>
      <c r="P2" s="182"/>
      <c r="Q2" s="182"/>
      <c r="R2" s="182"/>
    </row>
    <row r="3" spans="2:18" ht="16.5" thickBot="1">
      <c r="B3" s="99" t="s">
        <v>23</v>
      </c>
      <c r="C3" s="100" t="s">
        <v>35</v>
      </c>
      <c r="D3" s="101" t="s">
        <v>31</v>
      </c>
      <c r="E3" s="102"/>
      <c r="F3" s="99"/>
      <c r="G3" s="102"/>
      <c r="H3" s="102"/>
      <c r="I3" s="102"/>
      <c r="J3" s="102"/>
      <c r="K3" s="99" t="s">
        <v>30</v>
      </c>
      <c r="L3" s="100" t="s">
        <v>35</v>
      </c>
      <c r="M3" s="101" t="s">
        <v>31</v>
      </c>
      <c r="N3" s="102"/>
      <c r="O3" s="99"/>
      <c r="P3" s="102"/>
      <c r="Q3" s="102"/>
      <c r="R3" s="102"/>
    </row>
    <row r="4" spans="1:18" ht="12.75" customHeight="1">
      <c r="A4" s="144" t="s">
        <v>32</v>
      </c>
      <c r="B4" s="159" t="s">
        <v>4</v>
      </c>
      <c r="C4" s="150" t="s">
        <v>5</v>
      </c>
      <c r="D4" s="150" t="s">
        <v>6</v>
      </c>
      <c r="E4" s="150" t="s">
        <v>15</v>
      </c>
      <c r="F4" s="146" t="s">
        <v>16</v>
      </c>
      <c r="G4" s="151" t="s">
        <v>18</v>
      </c>
      <c r="H4" s="153" t="s">
        <v>19</v>
      </c>
      <c r="I4" s="142" t="s">
        <v>17</v>
      </c>
      <c r="J4" s="144" t="s">
        <v>32</v>
      </c>
      <c r="K4" s="178" t="s">
        <v>4</v>
      </c>
      <c r="L4" s="150" t="s">
        <v>5</v>
      </c>
      <c r="M4" s="150" t="s">
        <v>6</v>
      </c>
      <c r="N4" s="150" t="s">
        <v>15</v>
      </c>
      <c r="O4" s="146" t="s">
        <v>16</v>
      </c>
      <c r="P4" s="151" t="s">
        <v>18</v>
      </c>
      <c r="Q4" s="153" t="s">
        <v>19</v>
      </c>
      <c r="R4" s="142" t="s">
        <v>17</v>
      </c>
    </row>
    <row r="5" spans="1:18" ht="13.5" customHeight="1" thickBot="1">
      <c r="A5" s="145"/>
      <c r="B5" s="160" t="s">
        <v>4</v>
      </c>
      <c r="C5" s="147" t="s">
        <v>5</v>
      </c>
      <c r="D5" s="147" t="s">
        <v>6</v>
      </c>
      <c r="E5" s="147" t="s">
        <v>15</v>
      </c>
      <c r="F5" s="147" t="s">
        <v>16</v>
      </c>
      <c r="G5" s="152"/>
      <c r="H5" s="154"/>
      <c r="I5" s="143" t="s">
        <v>17</v>
      </c>
      <c r="J5" s="145"/>
      <c r="K5" s="179" t="s">
        <v>4</v>
      </c>
      <c r="L5" s="147" t="s">
        <v>5</v>
      </c>
      <c r="M5" s="147" t="s">
        <v>6</v>
      </c>
      <c r="N5" s="147" t="s">
        <v>15</v>
      </c>
      <c r="O5" s="147" t="s">
        <v>16</v>
      </c>
      <c r="P5" s="152"/>
      <c r="Q5" s="154"/>
      <c r="R5" s="143" t="s">
        <v>17</v>
      </c>
    </row>
    <row r="6" spans="1:18" ht="12.75" customHeight="1">
      <c r="A6" s="162">
        <v>1</v>
      </c>
      <c r="B6" s="175">
        <v>1</v>
      </c>
      <c r="C6" s="140" t="str">
        <f>VLOOKUP(B6,'пр.взв.'!B7:E38,2,FALSE)</f>
        <v>SAYKO Olena</v>
      </c>
      <c r="D6" s="141" t="str">
        <f>VLOOKUP(B6,'пр.взв.'!B7:F38,3,FALSE)</f>
        <v>1987</v>
      </c>
      <c r="E6" s="141" t="str">
        <f>VLOOKUP(B6,'пр.взв.'!B7:G38,4,FALSE)</f>
        <v>UKR</v>
      </c>
      <c r="F6" s="124"/>
      <c r="G6" s="132"/>
      <c r="H6" s="133"/>
      <c r="I6" s="128"/>
      <c r="J6" s="135">
        <v>5</v>
      </c>
      <c r="K6" s="175">
        <v>2</v>
      </c>
      <c r="L6" s="140" t="str">
        <f>VLOOKUP(K6,'пр.взв.'!B7:E38,2,FALSE)</f>
        <v>ILIEVA Ivelina</v>
      </c>
      <c r="M6" s="141" t="str">
        <f>VLOOKUP(K6,'пр.взв.'!B7:F38,3,FALSE)</f>
        <v>1991</v>
      </c>
      <c r="N6" s="141" t="str">
        <f>VLOOKUP(K6,'пр.взв.'!B7:G38,4,FALSE)</f>
        <v>BUL</v>
      </c>
      <c r="O6" s="124"/>
      <c r="P6" s="132"/>
      <c r="Q6" s="133"/>
      <c r="R6" s="128"/>
    </row>
    <row r="7" spans="1:18" ht="12.75" customHeight="1">
      <c r="A7" s="163"/>
      <c r="B7" s="173"/>
      <c r="C7" s="130"/>
      <c r="D7" s="126"/>
      <c r="E7" s="126"/>
      <c r="F7" s="126"/>
      <c r="G7" s="126"/>
      <c r="H7" s="134"/>
      <c r="I7" s="122"/>
      <c r="J7" s="136"/>
      <c r="K7" s="173"/>
      <c r="L7" s="130"/>
      <c r="M7" s="126"/>
      <c r="N7" s="126"/>
      <c r="O7" s="126"/>
      <c r="P7" s="126"/>
      <c r="Q7" s="134"/>
      <c r="R7" s="122"/>
    </row>
    <row r="8" spans="1:18" ht="12.75" customHeight="1">
      <c r="A8" s="163"/>
      <c r="B8" s="173">
        <v>9</v>
      </c>
      <c r="C8" s="129" t="str">
        <f>VLOOKUP(B8,'пр.взв.'!B7:E38,2,FALSE)</f>
        <v>HALIYEVA Nasiba</v>
      </c>
      <c r="D8" s="125" t="str">
        <f>VLOOKUP(B8,'пр.взв.'!B7:F38,3,FALSE)</f>
        <v>1985</v>
      </c>
      <c r="E8" s="125" t="str">
        <f>VLOOKUP(B8,'пр.взв.'!B7:G38,4,FALSE)</f>
        <v>TKM</v>
      </c>
      <c r="F8" s="123"/>
      <c r="G8" s="123"/>
      <c r="H8" s="127"/>
      <c r="I8" s="127"/>
      <c r="J8" s="136"/>
      <c r="K8" s="173">
        <v>10</v>
      </c>
      <c r="L8" s="129" t="e">
        <f>VLOOKUP(K8,'пр.взв.'!B7:E38,2,FALSE)</f>
        <v>#N/A</v>
      </c>
      <c r="M8" s="125" t="e">
        <f>VLOOKUP(K8,'пр.взв.'!B7:F38,3,FALSE)</f>
        <v>#N/A</v>
      </c>
      <c r="N8" s="141" t="e">
        <f>VLOOKUP(K8,'пр.взв.'!B7:G40,4,FALSE)</f>
        <v>#N/A</v>
      </c>
      <c r="O8" s="123"/>
      <c r="P8" s="123"/>
      <c r="Q8" s="127"/>
      <c r="R8" s="127"/>
    </row>
    <row r="9" spans="1:18" ht="13.5" customHeight="1" thickBot="1">
      <c r="A9" s="164"/>
      <c r="B9" s="176"/>
      <c r="C9" s="161"/>
      <c r="D9" s="172"/>
      <c r="E9" s="172"/>
      <c r="F9" s="168"/>
      <c r="G9" s="168"/>
      <c r="H9" s="169"/>
      <c r="I9" s="169"/>
      <c r="J9" s="157"/>
      <c r="K9" s="176"/>
      <c r="L9" s="161"/>
      <c r="M9" s="172"/>
      <c r="N9" s="126"/>
      <c r="O9" s="168"/>
      <c r="P9" s="168"/>
      <c r="Q9" s="169"/>
      <c r="R9" s="169"/>
    </row>
    <row r="10" spans="1:18" ht="12.75" customHeight="1">
      <c r="A10" s="162">
        <v>2</v>
      </c>
      <c r="B10" s="175">
        <v>5</v>
      </c>
      <c r="C10" s="177" t="str">
        <f>VLOOKUP(B10,'пр.взв.'!B7:E38,2,FALSE)</f>
        <v>GORBUNOVA Alena</v>
      </c>
      <c r="D10" s="131" t="str">
        <f>VLOOKUP(B10,'пр.взв.'!B7:F38,3,FALSE)</f>
        <v>1986</v>
      </c>
      <c r="E10" s="131" t="str">
        <f>VLOOKUP(B10,'пр.взв.'!B7:G38,4,FALSE)</f>
        <v>KAZ</v>
      </c>
      <c r="F10" s="167"/>
      <c r="G10" s="170"/>
      <c r="H10" s="171"/>
      <c r="I10" s="131"/>
      <c r="J10" s="135">
        <v>6</v>
      </c>
      <c r="K10" s="175">
        <v>6</v>
      </c>
      <c r="L10" s="177" t="str">
        <f>VLOOKUP(K10,'пр.взв.'!B7:E38,2,FALSE)</f>
        <v>SATTAROVA Mukhaed</v>
      </c>
      <c r="M10" s="131" t="str">
        <f>VLOOKUP(K10,'пр.взв.'!B7:F38,3,FALSE)</f>
        <v>1986</v>
      </c>
      <c r="N10" s="131" t="str">
        <f>VLOOKUP(K10,'пр.взв.'!B7:G42,4,FALSE)</f>
        <v>UZB</v>
      </c>
      <c r="O10" s="167"/>
      <c r="P10" s="170"/>
      <c r="Q10" s="171"/>
      <c r="R10" s="131"/>
    </row>
    <row r="11" spans="1:18" ht="12.75" customHeight="1">
      <c r="A11" s="163"/>
      <c r="B11" s="173"/>
      <c r="C11" s="130"/>
      <c r="D11" s="126"/>
      <c r="E11" s="126"/>
      <c r="F11" s="126"/>
      <c r="G11" s="126"/>
      <c r="H11" s="134"/>
      <c r="I11" s="122"/>
      <c r="J11" s="136"/>
      <c r="K11" s="173"/>
      <c r="L11" s="130"/>
      <c r="M11" s="126"/>
      <c r="N11" s="126"/>
      <c r="O11" s="126"/>
      <c r="P11" s="126"/>
      <c r="Q11" s="134"/>
      <c r="R11" s="122"/>
    </row>
    <row r="12" spans="1:18" ht="12.75" customHeight="1">
      <c r="A12" s="163"/>
      <c r="B12" s="173">
        <v>13</v>
      </c>
      <c r="C12" s="129" t="e">
        <f>VLOOKUP(B12,'пр.взв.'!B7:E38,2,FALSE)</f>
        <v>#N/A</v>
      </c>
      <c r="D12" s="125" t="e">
        <f>VLOOKUP(B12,'пр.взв.'!B7:F38,3,FALSE)</f>
        <v>#N/A</v>
      </c>
      <c r="E12" s="125" t="e">
        <f>VLOOKUP(B12,'пр.взв.'!B7:G38,4,FALSE)</f>
        <v>#N/A</v>
      </c>
      <c r="F12" s="123"/>
      <c r="G12" s="123"/>
      <c r="H12" s="127"/>
      <c r="I12" s="127"/>
      <c r="J12" s="136"/>
      <c r="K12" s="173">
        <v>14</v>
      </c>
      <c r="L12" s="129" t="e">
        <f>VLOOKUP(K12,'пр.взв.'!B7:E38,2,FALSE)</f>
        <v>#N/A</v>
      </c>
      <c r="M12" s="125" t="e">
        <f>VLOOKUP(K12,'пр.взв.'!B7:F38,3,FALSE)</f>
        <v>#N/A</v>
      </c>
      <c r="N12" s="125" t="e">
        <f>VLOOKUP(K12,'пр.взв.'!B7:G44,4,FALSE)</f>
        <v>#N/A</v>
      </c>
      <c r="O12" s="123"/>
      <c r="P12" s="123"/>
      <c r="Q12" s="127"/>
      <c r="R12" s="127"/>
    </row>
    <row r="13" spans="1:18" ht="12.75" customHeight="1" thickBot="1">
      <c r="A13" s="164"/>
      <c r="B13" s="176"/>
      <c r="C13" s="161"/>
      <c r="D13" s="172"/>
      <c r="E13" s="172"/>
      <c r="F13" s="168"/>
      <c r="G13" s="168"/>
      <c r="H13" s="169"/>
      <c r="I13" s="169"/>
      <c r="J13" s="157"/>
      <c r="K13" s="176"/>
      <c r="L13" s="161"/>
      <c r="M13" s="172"/>
      <c r="N13" s="172"/>
      <c r="O13" s="168"/>
      <c r="P13" s="168"/>
      <c r="Q13" s="169"/>
      <c r="R13" s="169"/>
    </row>
    <row r="14" spans="1:18" ht="12.75" customHeight="1">
      <c r="A14" s="162">
        <v>3</v>
      </c>
      <c r="B14" s="175">
        <v>3</v>
      </c>
      <c r="C14" s="140" t="str">
        <f>VLOOKUP(B14,'пр.взв.'!B7:E38,2,FALSE)</f>
        <v>CASTILLO GUEVARA Diana</v>
      </c>
      <c r="D14" s="141" t="str">
        <f>VLOOKUP(B14,'пр.взв.'!B7:F38,3,FALSE)</f>
        <v>1985</v>
      </c>
      <c r="E14" s="141" t="str">
        <f>VLOOKUP(B14,'пр.взв.'!B7:G38,4,FALSE)</f>
        <v>VEN</v>
      </c>
      <c r="F14" s="124"/>
      <c r="G14" s="132"/>
      <c r="H14" s="133"/>
      <c r="I14" s="128"/>
      <c r="J14" s="135">
        <v>7</v>
      </c>
      <c r="K14" s="175">
        <v>4</v>
      </c>
      <c r="L14" s="140" t="str">
        <f>VLOOKUP(K14,'пр.взв.'!B7:E38,2,FALSE)</f>
        <v>KOSTENKO Yana</v>
      </c>
      <c r="M14" s="141" t="str">
        <f>VLOOKUP(K14,'пр.взв.'!B7:F38,3,FALSE)</f>
        <v>1987</v>
      </c>
      <c r="N14" s="131" t="str">
        <f>VLOOKUP(K14,'пр.взв.'!B7:G46,4,FALSE)</f>
        <v>RUS</v>
      </c>
      <c r="O14" s="124"/>
      <c r="P14" s="132"/>
      <c r="Q14" s="133"/>
      <c r="R14" s="128"/>
    </row>
    <row r="15" spans="1:18" ht="12.75" customHeight="1">
      <c r="A15" s="163"/>
      <c r="B15" s="173"/>
      <c r="C15" s="130"/>
      <c r="D15" s="126"/>
      <c r="E15" s="126"/>
      <c r="F15" s="126"/>
      <c r="G15" s="126"/>
      <c r="H15" s="134"/>
      <c r="I15" s="122"/>
      <c r="J15" s="136"/>
      <c r="K15" s="173"/>
      <c r="L15" s="130"/>
      <c r="M15" s="126"/>
      <c r="N15" s="126"/>
      <c r="O15" s="126"/>
      <c r="P15" s="126"/>
      <c r="Q15" s="134"/>
      <c r="R15" s="122"/>
    </row>
    <row r="16" spans="1:18" ht="12.75" customHeight="1">
      <c r="A16" s="163"/>
      <c r="B16" s="173">
        <v>11</v>
      </c>
      <c r="C16" s="129" t="e">
        <f>VLOOKUP(B16,'пр.взв.'!B15:E30,2,FALSE)</f>
        <v>#N/A</v>
      </c>
      <c r="D16" s="125" t="e">
        <f>VLOOKUP(B16,'пр.взв.'!B15:F30,3,FALSE)</f>
        <v>#N/A</v>
      </c>
      <c r="E16" s="125" t="e">
        <f>VLOOKUP(B16,'пр.взв.'!B15:G30,4,FALSE)</f>
        <v>#N/A</v>
      </c>
      <c r="F16" s="123"/>
      <c r="G16" s="123"/>
      <c r="H16" s="127"/>
      <c r="I16" s="127"/>
      <c r="J16" s="136"/>
      <c r="K16" s="173">
        <v>12</v>
      </c>
      <c r="L16" s="129" t="e">
        <f>VLOOKUP(K16,'пр.взв.'!B7:E38,2,FALSE)</f>
        <v>#N/A</v>
      </c>
      <c r="M16" s="125" t="e">
        <f>VLOOKUP(K16,'пр.взв.'!B7:F38,3,FALSE)</f>
        <v>#N/A</v>
      </c>
      <c r="N16" s="125" t="e">
        <f>VLOOKUP(K16,'пр.взв.'!B7:G48,4,FALSE)</f>
        <v>#N/A</v>
      </c>
      <c r="O16" s="123"/>
      <c r="P16" s="123"/>
      <c r="Q16" s="127"/>
      <c r="R16" s="127"/>
    </row>
    <row r="17" spans="1:18" ht="13.5" customHeight="1" thickBot="1">
      <c r="A17" s="164"/>
      <c r="B17" s="176"/>
      <c r="C17" s="161"/>
      <c r="D17" s="172"/>
      <c r="E17" s="172"/>
      <c r="F17" s="168"/>
      <c r="G17" s="168"/>
      <c r="H17" s="169"/>
      <c r="I17" s="169"/>
      <c r="J17" s="157"/>
      <c r="K17" s="176"/>
      <c r="L17" s="161"/>
      <c r="M17" s="172"/>
      <c r="N17" s="172"/>
      <c r="O17" s="168"/>
      <c r="P17" s="168"/>
      <c r="Q17" s="169"/>
      <c r="R17" s="169"/>
    </row>
    <row r="18" spans="1:18" ht="12.75" customHeight="1">
      <c r="A18" s="162">
        <v>4</v>
      </c>
      <c r="B18" s="175">
        <v>7</v>
      </c>
      <c r="C18" s="140" t="str">
        <f>VLOOKUP(B18,'пр.взв.'!B15:E30,2,FALSE)</f>
        <v>PRAKAPENKA Katsiaryna</v>
      </c>
      <c r="D18" s="141" t="str">
        <f>VLOOKUP(B18,'пр.взв.'!B15:F30,3,FALSE)</f>
        <v>1980</v>
      </c>
      <c r="E18" s="141" t="str">
        <f>VLOOKUP(B18,'пр.взв.'!B15:G30,4,FALSE)</f>
        <v>BLR</v>
      </c>
      <c r="F18" s="126"/>
      <c r="G18" s="174"/>
      <c r="H18" s="134"/>
      <c r="I18" s="125"/>
      <c r="J18" s="135">
        <v>8</v>
      </c>
      <c r="K18" s="175">
        <v>8</v>
      </c>
      <c r="L18" s="140" t="str">
        <f>VLOOKUP(K18,'пр.взв.'!B7:E38,2,FALSE)</f>
        <v>TSEND-AYUSH Tserennadmid</v>
      </c>
      <c r="M18" s="141" t="str">
        <f>VLOOKUP(K18,'пр.взв.'!B7:F38,3,FALSE)</f>
        <v>1990</v>
      </c>
      <c r="N18" s="131" t="str">
        <f>VLOOKUP(K18,'пр.взв.'!B7:G50,4,FALSE)</f>
        <v>MNG</v>
      </c>
      <c r="O18" s="126"/>
      <c r="P18" s="174"/>
      <c r="Q18" s="134"/>
      <c r="R18" s="125"/>
    </row>
    <row r="19" spans="1:18" ht="12.75" customHeight="1">
      <c r="A19" s="163"/>
      <c r="B19" s="173"/>
      <c r="C19" s="130"/>
      <c r="D19" s="126"/>
      <c r="E19" s="126"/>
      <c r="F19" s="126"/>
      <c r="G19" s="126"/>
      <c r="H19" s="134"/>
      <c r="I19" s="122"/>
      <c r="J19" s="136"/>
      <c r="K19" s="173"/>
      <c r="L19" s="130"/>
      <c r="M19" s="126"/>
      <c r="N19" s="126"/>
      <c r="O19" s="126"/>
      <c r="P19" s="126"/>
      <c r="Q19" s="134"/>
      <c r="R19" s="122"/>
    </row>
    <row r="20" spans="1:18" ht="12.75" customHeight="1">
      <c r="A20" s="163"/>
      <c r="B20" s="173">
        <v>15</v>
      </c>
      <c r="C20" s="129" t="e">
        <f>VLOOKUP(B20,'пр.взв.'!B7:E38,2,FALSE)</f>
        <v>#N/A</v>
      </c>
      <c r="D20" s="125" t="e">
        <f>VLOOKUP(B20,'пр.взв.'!B7:F38,3,FALSE)</f>
        <v>#N/A</v>
      </c>
      <c r="E20" s="125" t="e">
        <f>VLOOKUP(B20,'пр.взв.'!B7:G38,4,FALSE)</f>
        <v>#N/A</v>
      </c>
      <c r="F20" s="123"/>
      <c r="G20" s="123"/>
      <c r="H20" s="127"/>
      <c r="I20" s="127"/>
      <c r="J20" s="136"/>
      <c r="K20" s="173">
        <v>16</v>
      </c>
      <c r="L20" s="129" t="e">
        <f>VLOOKUP(K20,'пр.взв.'!B7:E38,2,FALSE)</f>
        <v>#N/A</v>
      </c>
      <c r="M20" s="125" t="e">
        <f>VLOOKUP(K20,'пр.взв.'!B7:F38,3,FALSE)</f>
        <v>#N/A</v>
      </c>
      <c r="N20" s="125" t="e">
        <f>VLOOKUP(K20,'пр.взв.'!B7:G52,4,FALSE)</f>
        <v>#N/A</v>
      </c>
      <c r="O20" s="123"/>
      <c r="P20" s="123"/>
      <c r="Q20" s="127"/>
      <c r="R20" s="127"/>
    </row>
    <row r="21" spans="1:18" ht="12.75" customHeight="1">
      <c r="A21" s="165"/>
      <c r="B21" s="173"/>
      <c r="C21" s="130"/>
      <c r="D21" s="126"/>
      <c r="E21" s="126"/>
      <c r="F21" s="124"/>
      <c r="G21" s="124"/>
      <c r="H21" s="128"/>
      <c r="I21" s="128"/>
      <c r="J21" s="137"/>
      <c r="K21" s="173"/>
      <c r="L21" s="130"/>
      <c r="M21" s="126"/>
      <c r="N21" s="126"/>
      <c r="O21" s="124"/>
      <c r="P21" s="124"/>
      <c r="Q21" s="128"/>
      <c r="R21" s="128"/>
    </row>
    <row r="23" spans="2:18" ht="16.5" thickBot="1">
      <c r="B23" s="99" t="s">
        <v>23</v>
      </c>
      <c r="C23" s="100" t="s">
        <v>35</v>
      </c>
      <c r="D23" s="101" t="s">
        <v>29</v>
      </c>
      <c r="E23" s="102"/>
      <c r="F23" s="99"/>
      <c r="G23" s="102"/>
      <c r="H23" s="102"/>
      <c r="I23" s="102"/>
      <c r="K23" s="99" t="s">
        <v>30</v>
      </c>
      <c r="L23" s="100" t="s">
        <v>35</v>
      </c>
      <c r="M23" s="101" t="s">
        <v>29</v>
      </c>
      <c r="N23" s="102"/>
      <c r="O23" s="99"/>
      <c r="P23" s="102"/>
      <c r="Q23" s="102"/>
      <c r="R23" s="102"/>
    </row>
    <row r="24" spans="1:18" ht="12.75" customHeight="1">
      <c r="A24" s="144" t="s">
        <v>32</v>
      </c>
      <c r="B24" s="159" t="s">
        <v>4</v>
      </c>
      <c r="C24" s="150" t="s">
        <v>5</v>
      </c>
      <c r="D24" s="150" t="s">
        <v>6</v>
      </c>
      <c r="E24" s="150" t="s">
        <v>15</v>
      </c>
      <c r="F24" s="146" t="s">
        <v>16</v>
      </c>
      <c r="G24" s="151" t="s">
        <v>18</v>
      </c>
      <c r="H24" s="153" t="s">
        <v>19</v>
      </c>
      <c r="I24" s="142" t="s">
        <v>17</v>
      </c>
      <c r="J24" s="144" t="s">
        <v>32</v>
      </c>
      <c r="K24" s="159" t="s">
        <v>4</v>
      </c>
      <c r="L24" s="150" t="s">
        <v>5</v>
      </c>
      <c r="M24" s="150" t="s">
        <v>6</v>
      </c>
      <c r="N24" s="150" t="s">
        <v>15</v>
      </c>
      <c r="O24" s="146" t="s">
        <v>16</v>
      </c>
      <c r="P24" s="151" t="s">
        <v>18</v>
      </c>
      <c r="Q24" s="153" t="s">
        <v>19</v>
      </c>
      <c r="R24" s="142" t="s">
        <v>17</v>
      </c>
    </row>
    <row r="25" spans="1:18" ht="13.5" customHeight="1" thickBot="1">
      <c r="A25" s="145"/>
      <c r="B25" s="160" t="s">
        <v>4</v>
      </c>
      <c r="C25" s="147" t="s">
        <v>5</v>
      </c>
      <c r="D25" s="147" t="s">
        <v>6</v>
      </c>
      <c r="E25" s="147" t="s">
        <v>15</v>
      </c>
      <c r="F25" s="147" t="s">
        <v>16</v>
      </c>
      <c r="G25" s="152"/>
      <c r="H25" s="154"/>
      <c r="I25" s="143" t="s">
        <v>17</v>
      </c>
      <c r="J25" s="145"/>
      <c r="K25" s="160" t="s">
        <v>4</v>
      </c>
      <c r="L25" s="147" t="s">
        <v>5</v>
      </c>
      <c r="M25" s="147" t="s">
        <v>6</v>
      </c>
      <c r="N25" s="147" t="s">
        <v>15</v>
      </c>
      <c r="O25" s="147" t="s">
        <v>16</v>
      </c>
      <c r="P25" s="152"/>
      <c r="Q25" s="154"/>
      <c r="R25" s="143" t="s">
        <v>17</v>
      </c>
    </row>
    <row r="26" spans="1:18" ht="12.75" customHeight="1">
      <c r="A26" s="135">
        <v>1</v>
      </c>
      <c r="B26" s="138"/>
      <c r="C26" s="140" t="e">
        <f>VLOOKUP(B26,'пр.взв.'!B7:E38,2,FALSE)</f>
        <v>#N/A</v>
      </c>
      <c r="D26" s="141" t="e">
        <f>VLOOKUP(B26,'пр.взв.'!B7:F50,3,FALSE)</f>
        <v>#N/A</v>
      </c>
      <c r="E26" s="141" t="e">
        <f>VLOOKUP(B26,'пр.взв.'!B7:G50,4,FALSE)</f>
        <v>#N/A</v>
      </c>
      <c r="F26" s="124"/>
      <c r="G26" s="132"/>
      <c r="H26" s="133"/>
      <c r="I26" s="128"/>
      <c r="J26" s="135">
        <v>3</v>
      </c>
      <c r="K26" s="138"/>
      <c r="L26" s="140" t="e">
        <f>VLOOKUP(K26,'пр.взв.'!B7:E50,2,FALSE)</f>
        <v>#N/A</v>
      </c>
      <c r="M26" s="141" t="e">
        <f>VLOOKUP(K26,'пр.взв.'!B7:F50,3,FALSE)</f>
        <v>#N/A</v>
      </c>
      <c r="N26" s="131" t="e">
        <f>VLOOKUP(K26,'пр.взв.'!B7:G58,4,FALSE)</f>
        <v>#N/A</v>
      </c>
      <c r="O26" s="124"/>
      <c r="P26" s="132"/>
      <c r="Q26" s="133"/>
      <c r="R26" s="128"/>
    </row>
    <row r="27" spans="1:18" ht="12.75" customHeight="1">
      <c r="A27" s="136"/>
      <c r="B27" s="139"/>
      <c r="C27" s="130"/>
      <c r="D27" s="126"/>
      <c r="E27" s="126"/>
      <c r="F27" s="126"/>
      <c r="G27" s="126"/>
      <c r="H27" s="134"/>
      <c r="I27" s="122"/>
      <c r="J27" s="136"/>
      <c r="K27" s="139"/>
      <c r="L27" s="130"/>
      <c r="M27" s="126"/>
      <c r="N27" s="126"/>
      <c r="O27" s="126"/>
      <c r="P27" s="126"/>
      <c r="Q27" s="134"/>
      <c r="R27" s="122"/>
    </row>
    <row r="28" spans="1:18" ht="12.75" customHeight="1">
      <c r="A28" s="136"/>
      <c r="B28" s="121"/>
      <c r="C28" s="129" t="e">
        <f>VLOOKUP(B28,'пр.взв.'!B7:E38,2,FALSE)</f>
        <v>#N/A</v>
      </c>
      <c r="D28" s="125" t="e">
        <f>VLOOKUP(B28,'пр.взв.'!B7:F42,3,FALSE)</f>
        <v>#N/A</v>
      </c>
      <c r="E28" s="125" t="e">
        <f>VLOOKUP(B28,'пр.взв.'!B7:G42,4,FALSE)</f>
        <v>#N/A</v>
      </c>
      <c r="F28" s="123"/>
      <c r="G28" s="123"/>
      <c r="H28" s="127"/>
      <c r="I28" s="127"/>
      <c r="J28" s="136"/>
      <c r="K28" s="121"/>
      <c r="L28" s="129" t="e">
        <f>VLOOKUP(K28,'пр.взв.'!B7:E50,2,FALSE)</f>
        <v>#N/A</v>
      </c>
      <c r="M28" s="125" t="e">
        <f>VLOOKUP(K28,'пр.взв.'!B7:F50,3,FALSE)</f>
        <v>#N/A</v>
      </c>
      <c r="N28" s="125" t="e">
        <f>VLOOKUP(K28,'пр.взв.'!B7:G60,4,FALSE)</f>
        <v>#N/A</v>
      </c>
      <c r="O28" s="123"/>
      <c r="P28" s="123"/>
      <c r="Q28" s="127"/>
      <c r="R28" s="127"/>
    </row>
    <row r="29" spans="1:18" ht="13.5" customHeight="1" thickBot="1">
      <c r="A29" s="157"/>
      <c r="B29" s="158"/>
      <c r="C29" s="161"/>
      <c r="D29" s="172"/>
      <c r="E29" s="172"/>
      <c r="F29" s="168"/>
      <c r="G29" s="168"/>
      <c r="H29" s="169"/>
      <c r="I29" s="169"/>
      <c r="J29" s="157"/>
      <c r="K29" s="158"/>
      <c r="L29" s="161"/>
      <c r="M29" s="172"/>
      <c r="N29" s="172"/>
      <c r="O29" s="168"/>
      <c r="P29" s="168"/>
      <c r="Q29" s="169"/>
      <c r="R29" s="169"/>
    </row>
    <row r="30" spans="1:18" ht="12.75" customHeight="1">
      <c r="A30" s="135">
        <v>2</v>
      </c>
      <c r="B30" s="148"/>
      <c r="C30" s="140" t="e">
        <f>VLOOKUP(B30,'пр.взв.'!B7:E38,2,FALSE)</f>
        <v>#N/A</v>
      </c>
      <c r="D30" s="141" t="e">
        <f>VLOOKUP(B30,'пр.взв.'!B7:F42,3,FALSE)</f>
        <v>#N/A</v>
      </c>
      <c r="E30" s="141" t="e">
        <f>VLOOKUP(B30,'пр.взв.'!B7:G42,4,FALSE)</f>
        <v>#N/A</v>
      </c>
      <c r="F30" s="167"/>
      <c r="G30" s="170"/>
      <c r="H30" s="171"/>
      <c r="I30" s="131"/>
      <c r="J30" s="135">
        <v>4</v>
      </c>
      <c r="K30" s="148"/>
      <c r="L30" s="140" t="e">
        <f>VLOOKUP(K30,'пр.взв.'!B7:E50,2,FALSE)</f>
        <v>#N/A</v>
      </c>
      <c r="M30" s="141" t="e">
        <f>VLOOKUP(K30,'пр.взв.'!B7:F50,3,FALSE)</f>
        <v>#N/A</v>
      </c>
      <c r="N30" s="131" t="e">
        <f>VLOOKUP(K30,'пр.взв.'!B7:G62,4,FALSE)</f>
        <v>#N/A</v>
      </c>
      <c r="O30" s="167"/>
      <c r="P30" s="170"/>
      <c r="Q30" s="171"/>
      <c r="R30" s="131"/>
    </row>
    <row r="31" spans="1:18" ht="12.75" customHeight="1">
      <c r="A31" s="136"/>
      <c r="B31" s="166"/>
      <c r="C31" s="130"/>
      <c r="D31" s="126"/>
      <c r="E31" s="126"/>
      <c r="F31" s="126"/>
      <c r="G31" s="126"/>
      <c r="H31" s="134"/>
      <c r="I31" s="122"/>
      <c r="J31" s="136"/>
      <c r="K31" s="166"/>
      <c r="L31" s="130"/>
      <c r="M31" s="126"/>
      <c r="N31" s="126"/>
      <c r="O31" s="126"/>
      <c r="P31" s="126"/>
      <c r="Q31" s="134"/>
      <c r="R31" s="122"/>
    </row>
    <row r="32" spans="1:18" ht="12.75" customHeight="1">
      <c r="A32" s="136"/>
      <c r="B32" s="121"/>
      <c r="C32" s="129" t="e">
        <f>VLOOKUP(B32,'пр.взв.'!B7:E38,2,FALSE)</f>
        <v>#N/A</v>
      </c>
      <c r="D32" s="125" t="e">
        <f>VLOOKUP(B32,'пр.взв.'!B7:F50,3,FALSE)</f>
        <v>#N/A</v>
      </c>
      <c r="E32" s="125" t="e">
        <f>VLOOKUP(B32,'пр.взв.'!B7:G50,4,FALSE)</f>
        <v>#N/A</v>
      </c>
      <c r="F32" s="123"/>
      <c r="G32" s="123"/>
      <c r="H32" s="127"/>
      <c r="I32" s="127"/>
      <c r="J32" s="136"/>
      <c r="K32" s="121"/>
      <c r="L32" s="129" t="e">
        <f>VLOOKUP(K32,'пр.взв.'!B7:E50,2,FALSE)</f>
        <v>#N/A</v>
      </c>
      <c r="M32" s="125" t="e">
        <f>VLOOKUP(K32,'пр.взв.'!B7:F50,3,FALSE)</f>
        <v>#N/A</v>
      </c>
      <c r="N32" s="125" t="e">
        <f>VLOOKUP(K32,'пр.взв.'!B7:G64,4,FALSE)</f>
        <v>#N/A</v>
      </c>
      <c r="O32" s="123"/>
      <c r="P32" s="123"/>
      <c r="Q32" s="127"/>
      <c r="R32" s="127"/>
    </row>
    <row r="33" spans="1:18" ht="12.75" customHeight="1">
      <c r="A33" s="137"/>
      <c r="B33" s="120"/>
      <c r="C33" s="130"/>
      <c r="D33" s="126"/>
      <c r="E33" s="126"/>
      <c r="F33" s="124"/>
      <c r="G33" s="124"/>
      <c r="H33" s="128"/>
      <c r="I33" s="128"/>
      <c r="J33" s="137"/>
      <c r="K33" s="120"/>
      <c r="L33" s="130"/>
      <c r="M33" s="126"/>
      <c r="N33" s="126"/>
      <c r="O33" s="124"/>
      <c r="P33" s="124"/>
      <c r="Q33" s="128"/>
      <c r="R33" s="128"/>
    </row>
    <row r="35" spans="3:18" ht="15">
      <c r="C35" s="156" t="s">
        <v>34</v>
      </c>
      <c r="D35" s="156"/>
      <c r="E35" s="156"/>
      <c r="F35" s="156"/>
      <c r="G35" s="156"/>
      <c r="H35" s="156"/>
      <c r="I35" s="156"/>
      <c r="L35" s="156" t="s">
        <v>34</v>
      </c>
      <c r="M35" s="156"/>
      <c r="N35" s="156"/>
      <c r="O35" s="156"/>
      <c r="P35" s="156"/>
      <c r="Q35" s="156"/>
      <c r="R35" s="156"/>
    </row>
    <row r="36" spans="2:18" ht="16.5" thickBot="1">
      <c r="B36" s="99" t="s">
        <v>23</v>
      </c>
      <c r="C36" s="103"/>
      <c r="D36" s="103"/>
      <c r="E36" s="103"/>
      <c r="F36" s="103"/>
      <c r="G36" s="103"/>
      <c r="H36" s="103"/>
      <c r="I36" s="103"/>
      <c r="K36" s="99" t="s">
        <v>30</v>
      </c>
      <c r="L36" s="103"/>
      <c r="M36" s="103"/>
      <c r="N36" s="103"/>
      <c r="O36" s="103"/>
      <c r="P36" s="103"/>
      <c r="Q36" s="103"/>
      <c r="R36" s="103"/>
    </row>
    <row r="37" spans="1:18" ht="12.75" customHeight="1">
      <c r="A37" s="144" t="s">
        <v>32</v>
      </c>
      <c r="B37" s="148" t="s">
        <v>4</v>
      </c>
      <c r="C37" s="150" t="s">
        <v>5</v>
      </c>
      <c r="D37" s="150" t="s">
        <v>6</v>
      </c>
      <c r="E37" s="150" t="s">
        <v>15</v>
      </c>
      <c r="F37" s="146" t="s">
        <v>16</v>
      </c>
      <c r="G37" s="151" t="s">
        <v>18</v>
      </c>
      <c r="H37" s="153" t="s">
        <v>19</v>
      </c>
      <c r="I37" s="142" t="s">
        <v>17</v>
      </c>
      <c r="J37" s="144" t="s">
        <v>32</v>
      </c>
      <c r="K37" s="148" t="s">
        <v>4</v>
      </c>
      <c r="L37" s="150" t="s">
        <v>5</v>
      </c>
      <c r="M37" s="150" t="s">
        <v>6</v>
      </c>
      <c r="N37" s="150" t="s">
        <v>15</v>
      </c>
      <c r="O37" s="146" t="s">
        <v>16</v>
      </c>
      <c r="P37" s="151" t="s">
        <v>18</v>
      </c>
      <c r="Q37" s="153" t="s">
        <v>19</v>
      </c>
      <c r="R37" s="142" t="s">
        <v>17</v>
      </c>
    </row>
    <row r="38" spans="1:18" ht="13.5" customHeight="1" thickBot="1">
      <c r="A38" s="145"/>
      <c r="B38" s="149" t="s">
        <v>4</v>
      </c>
      <c r="C38" s="147" t="s">
        <v>5</v>
      </c>
      <c r="D38" s="147" t="s">
        <v>6</v>
      </c>
      <c r="E38" s="147" t="s">
        <v>15</v>
      </c>
      <c r="F38" s="147" t="s">
        <v>16</v>
      </c>
      <c r="G38" s="152"/>
      <c r="H38" s="154"/>
      <c r="I38" s="143" t="s">
        <v>17</v>
      </c>
      <c r="J38" s="145"/>
      <c r="K38" s="149" t="s">
        <v>4</v>
      </c>
      <c r="L38" s="147" t="s">
        <v>5</v>
      </c>
      <c r="M38" s="147" t="s">
        <v>6</v>
      </c>
      <c r="N38" s="147" t="s">
        <v>15</v>
      </c>
      <c r="O38" s="147" t="s">
        <v>16</v>
      </c>
      <c r="P38" s="152"/>
      <c r="Q38" s="154"/>
      <c r="R38" s="143" t="s">
        <v>17</v>
      </c>
    </row>
    <row r="39" spans="1:18" ht="12.75" customHeight="1">
      <c r="A39" s="135">
        <v>1</v>
      </c>
      <c r="B39" s="138"/>
      <c r="C39" s="140" t="e">
        <f>VLOOKUP(B39,'пр.взв.'!B7:E38,2,FALSE)</f>
        <v>#N/A</v>
      </c>
      <c r="D39" s="141" t="e">
        <f>VLOOKUP(B39,'пр.взв.'!B7:F51,3,FALSE)</f>
        <v>#N/A</v>
      </c>
      <c r="E39" s="141" t="e">
        <f>VLOOKUP(B39,'пр.взв.'!B7:G51,4,FALSE)</f>
        <v>#N/A</v>
      </c>
      <c r="F39" s="124"/>
      <c r="G39" s="132"/>
      <c r="H39" s="133"/>
      <c r="I39" s="128"/>
      <c r="J39" s="135">
        <v>2</v>
      </c>
      <c r="K39" s="138"/>
      <c r="L39" s="140" t="e">
        <f>VLOOKUP(K39,'пр.взв.'!B7:E38,2,FALSE)</f>
        <v>#N/A</v>
      </c>
      <c r="M39" s="141" t="e">
        <f>VLOOKUP(K39,'пр.взв.'!B7:F59,3,FALSE)</f>
        <v>#N/A</v>
      </c>
      <c r="N39" s="131" t="e">
        <f>VLOOKUP(K39,'пр.взв.'!B7:G71,4,FALSE)</f>
        <v>#N/A</v>
      </c>
      <c r="O39" s="124"/>
      <c r="P39" s="132"/>
      <c r="Q39" s="133"/>
      <c r="R39" s="128"/>
    </row>
    <row r="40" spans="1:18" ht="12.75" customHeight="1">
      <c r="A40" s="136"/>
      <c r="B40" s="139"/>
      <c r="C40" s="130"/>
      <c r="D40" s="126"/>
      <c r="E40" s="126"/>
      <c r="F40" s="126"/>
      <c r="G40" s="126"/>
      <c r="H40" s="134"/>
      <c r="I40" s="122"/>
      <c r="J40" s="136"/>
      <c r="K40" s="139"/>
      <c r="L40" s="130"/>
      <c r="M40" s="126"/>
      <c r="N40" s="126"/>
      <c r="O40" s="126"/>
      <c r="P40" s="126"/>
      <c r="Q40" s="134"/>
      <c r="R40" s="122"/>
    </row>
    <row r="41" spans="1:18" ht="12.75" customHeight="1">
      <c r="A41" s="136"/>
      <c r="B41" s="121"/>
      <c r="C41" s="129" t="e">
        <f>VLOOKUP(B41,'пр.взв.'!B7:E38,2,FALSE)</f>
        <v>#N/A</v>
      </c>
      <c r="D41" s="125" t="e">
        <f>VLOOKUP(B41,'пр.взв.'!B7:F59,3,FALSE)</f>
        <v>#N/A</v>
      </c>
      <c r="E41" s="125" t="e">
        <f>VLOOKUP(B41,'пр.взв.'!B7:G59,4,FALSE)</f>
        <v>#N/A</v>
      </c>
      <c r="F41" s="123"/>
      <c r="G41" s="123"/>
      <c r="H41" s="127"/>
      <c r="I41" s="127"/>
      <c r="J41" s="136"/>
      <c r="K41" s="121"/>
      <c r="L41" s="129" t="e">
        <f>VLOOKUP(K41,'пр.взв.'!B7:E38,2,FALSE)</f>
        <v>#N/A</v>
      </c>
      <c r="M41" s="125" t="e">
        <f>VLOOKUP(K41,'пр.взв.'!B7:F59,3,FALSE)</f>
        <v>#N/A</v>
      </c>
      <c r="N41" s="125" t="e">
        <f>VLOOKUP(K41,'пр.взв.'!B7:G73,4,FALSE)</f>
        <v>#N/A</v>
      </c>
      <c r="O41" s="123"/>
      <c r="P41" s="123"/>
      <c r="Q41" s="127"/>
      <c r="R41" s="127"/>
    </row>
    <row r="42" spans="1:18" ht="12.75" customHeight="1">
      <c r="A42" s="137"/>
      <c r="B42" s="120"/>
      <c r="C42" s="130"/>
      <c r="D42" s="126"/>
      <c r="E42" s="126"/>
      <c r="F42" s="124"/>
      <c r="G42" s="124"/>
      <c r="H42" s="128"/>
      <c r="I42" s="128"/>
      <c r="J42" s="137"/>
      <c r="K42" s="120"/>
      <c r="L42" s="130"/>
      <c r="M42" s="126"/>
      <c r="N42" s="126"/>
      <c r="O42" s="124"/>
      <c r="P42" s="124"/>
      <c r="Q42" s="128"/>
      <c r="R42" s="128"/>
    </row>
    <row r="45" spans="1:18" ht="15">
      <c r="A45" s="155" t="s">
        <v>33</v>
      </c>
      <c r="B45" s="155"/>
      <c r="C45" s="155"/>
      <c r="D45" s="155"/>
      <c r="E45" s="155"/>
      <c r="F45" s="155"/>
      <c r="G45" s="155"/>
      <c r="H45" s="155"/>
      <c r="I45" s="155"/>
      <c r="J45" s="155" t="s">
        <v>33</v>
      </c>
      <c r="K45" s="155"/>
      <c r="L45" s="155"/>
      <c r="M45" s="155"/>
      <c r="N45" s="155"/>
      <c r="O45" s="155"/>
      <c r="P45" s="155"/>
      <c r="Q45" s="155"/>
      <c r="R45" s="155"/>
    </row>
    <row r="46" spans="2:18" ht="16.5" thickBot="1">
      <c r="B46" s="99" t="s">
        <v>23</v>
      </c>
      <c r="C46" s="103"/>
      <c r="D46" s="103"/>
      <c r="E46" s="103"/>
      <c r="F46" s="103"/>
      <c r="G46" s="103"/>
      <c r="H46" s="103"/>
      <c r="I46" s="103"/>
      <c r="K46" s="99" t="s">
        <v>30</v>
      </c>
      <c r="L46" s="103"/>
      <c r="M46" s="103"/>
      <c r="N46" s="103"/>
      <c r="O46" s="103"/>
      <c r="P46" s="103"/>
      <c r="Q46" s="103"/>
      <c r="R46" s="103"/>
    </row>
    <row r="47" spans="1:18" ht="12.75">
      <c r="A47" s="144" t="s">
        <v>32</v>
      </c>
      <c r="B47" s="148" t="s">
        <v>4</v>
      </c>
      <c r="C47" s="150" t="s">
        <v>5</v>
      </c>
      <c r="D47" s="150" t="s">
        <v>6</v>
      </c>
      <c r="E47" s="150" t="s">
        <v>15</v>
      </c>
      <c r="F47" s="146" t="s">
        <v>16</v>
      </c>
      <c r="G47" s="151" t="s">
        <v>18</v>
      </c>
      <c r="H47" s="153" t="s">
        <v>19</v>
      </c>
      <c r="I47" s="142" t="s">
        <v>17</v>
      </c>
      <c r="J47" s="144" t="s">
        <v>32</v>
      </c>
      <c r="K47" s="148" t="s">
        <v>4</v>
      </c>
      <c r="L47" s="150" t="s">
        <v>5</v>
      </c>
      <c r="M47" s="150" t="s">
        <v>6</v>
      </c>
      <c r="N47" s="150" t="s">
        <v>15</v>
      </c>
      <c r="O47" s="146" t="s">
        <v>16</v>
      </c>
      <c r="P47" s="151" t="s">
        <v>18</v>
      </c>
      <c r="Q47" s="153" t="s">
        <v>19</v>
      </c>
      <c r="R47" s="142" t="s">
        <v>17</v>
      </c>
    </row>
    <row r="48" spans="1:18" ht="13.5" thickBot="1">
      <c r="A48" s="145"/>
      <c r="B48" s="149" t="s">
        <v>4</v>
      </c>
      <c r="C48" s="147" t="s">
        <v>5</v>
      </c>
      <c r="D48" s="147" t="s">
        <v>6</v>
      </c>
      <c r="E48" s="147" t="s">
        <v>15</v>
      </c>
      <c r="F48" s="147" t="s">
        <v>16</v>
      </c>
      <c r="G48" s="152"/>
      <c r="H48" s="154"/>
      <c r="I48" s="143" t="s">
        <v>17</v>
      </c>
      <c r="J48" s="145"/>
      <c r="K48" s="149" t="s">
        <v>4</v>
      </c>
      <c r="L48" s="147" t="s">
        <v>5</v>
      </c>
      <c r="M48" s="147" t="s">
        <v>6</v>
      </c>
      <c r="N48" s="147" t="s">
        <v>15</v>
      </c>
      <c r="O48" s="147" t="s">
        <v>16</v>
      </c>
      <c r="P48" s="152"/>
      <c r="Q48" s="154"/>
      <c r="R48" s="143" t="s">
        <v>17</v>
      </c>
    </row>
    <row r="49" spans="1:18" ht="12.75">
      <c r="A49" s="135">
        <v>1</v>
      </c>
      <c r="B49" s="138"/>
      <c r="C49" s="140" t="e">
        <f>VLOOKUP(B49,'пр.взв.'!B7:E38,2,FALSE)</f>
        <v>#N/A</v>
      </c>
      <c r="D49" s="141" t="e">
        <f>VLOOKUP(B49,'пр.взв.'!B7:F61,3,FALSE)</f>
        <v>#N/A</v>
      </c>
      <c r="E49" s="141" t="e">
        <f>VLOOKUP(B49,'пр.взв.'!B7:G61,4,FALSE)</f>
        <v>#N/A</v>
      </c>
      <c r="F49" s="124"/>
      <c r="G49" s="132"/>
      <c r="H49" s="133"/>
      <c r="I49" s="128"/>
      <c r="J49" s="135">
        <v>2</v>
      </c>
      <c r="K49" s="138"/>
      <c r="L49" s="140" t="e">
        <f>VLOOKUP(K49,'пр.взв.'!B7:E38,2,FALSE)</f>
        <v>#N/A</v>
      </c>
      <c r="M49" s="141" t="e">
        <f>VLOOKUP(K49,'пр.взв.'!B7:F69,3,FALSE)</f>
        <v>#N/A</v>
      </c>
      <c r="N49" s="131" t="e">
        <f>VLOOKUP(K49,'пр.взв.'!B7:G81,4,FALSE)</f>
        <v>#N/A</v>
      </c>
      <c r="O49" s="124"/>
      <c r="P49" s="132"/>
      <c r="Q49" s="133"/>
      <c r="R49" s="128"/>
    </row>
    <row r="50" spans="1:18" ht="12.75">
      <c r="A50" s="136"/>
      <c r="B50" s="139"/>
      <c r="C50" s="130"/>
      <c r="D50" s="126"/>
      <c r="E50" s="126"/>
      <c r="F50" s="126"/>
      <c r="G50" s="126"/>
      <c r="H50" s="134"/>
      <c r="I50" s="122"/>
      <c r="J50" s="136"/>
      <c r="K50" s="139"/>
      <c r="L50" s="130"/>
      <c r="M50" s="126"/>
      <c r="N50" s="126"/>
      <c r="O50" s="126"/>
      <c r="P50" s="126"/>
      <c r="Q50" s="134"/>
      <c r="R50" s="122"/>
    </row>
    <row r="51" spans="1:18" ht="12.75">
      <c r="A51" s="136"/>
      <c r="B51" s="121"/>
      <c r="C51" s="129" t="e">
        <f>VLOOKUP(B51,'пр.взв.'!B7:E38,2,FALSE)</f>
        <v>#N/A</v>
      </c>
      <c r="D51" s="125" t="e">
        <f>VLOOKUP(B51,'пр.взв.'!B7:F69,3,FALSE)</f>
        <v>#N/A</v>
      </c>
      <c r="E51" s="125" t="e">
        <f>VLOOKUP(B51,'пр.взв.'!B7:G69,4,FALSE)</f>
        <v>#N/A</v>
      </c>
      <c r="F51" s="123"/>
      <c r="G51" s="123"/>
      <c r="H51" s="127"/>
      <c r="I51" s="127"/>
      <c r="J51" s="136"/>
      <c r="K51" s="121"/>
      <c r="L51" s="129" t="e">
        <f>VLOOKUP(K51,'пр.взв.'!B7:E38,2,FALSE)</f>
        <v>#N/A</v>
      </c>
      <c r="M51" s="125" t="e">
        <f>VLOOKUP(K51,'пр.взв.'!B7:F69,3,FALSE)</f>
        <v>#N/A</v>
      </c>
      <c r="N51" s="125" t="e">
        <f>VLOOKUP(K51,'пр.взв.'!B7:G83,4,FALSE)</f>
        <v>#N/A</v>
      </c>
      <c r="O51" s="123"/>
      <c r="P51" s="123"/>
      <c r="Q51" s="127"/>
      <c r="R51" s="127"/>
    </row>
    <row r="52" spans="1:18" ht="12.75">
      <c r="A52" s="137"/>
      <c r="B52" s="120"/>
      <c r="C52" s="130"/>
      <c r="D52" s="126"/>
      <c r="E52" s="126"/>
      <c r="F52" s="124"/>
      <c r="G52" s="124"/>
      <c r="H52" s="128"/>
      <c r="I52" s="128"/>
      <c r="J52" s="137"/>
      <c r="K52" s="120"/>
      <c r="L52" s="130"/>
      <c r="M52" s="126"/>
      <c r="N52" s="126"/>
      <c r="O52" s="124"/>
      <c r="P52" s="124"/>
      <c r="Q52" s="128"/>
      <c r="R52" s="128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3" t="s">
        <v>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24.75" customHeight="1">
      <c r="A2" s="183" t="str">
        <f>HYPERLINK('[1]реквизиты'!$A$2)</f>
        <v>The World SAMBO Championship 2010 /F/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7.75" customHeight="1">
      <c r="A3" s="185" t="str">
        <f>'пр.взв.'!A4</f>
        <v>Weight category 60  кg.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7.75" customHeight="1" hidden="1" thickBot="1">
      <c r="A4" s="187" t="s">
        <v>45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26.25" hidden="1" thickBot="1">
      <c r="A5" s="78" t="s">
        <v>13</v>
      </c>
      <c r="B5" s="79" t="s">
        <v>4</v>
      </c>
      <c r="C5" s="80" t="s">
        <v>14</v>
      </c>
      <c r="D5" s="79" t="s">
        <v>5</v>
      </c>
      <c r="E5" s="81" t="s">
        <v>6</v>
      </c>
      <c r="F5" s="76" t="s">
        <v>15</v>
      </c>
      <c r="G5" s="82" t="s">
        <v>46</v>
      </c>
      <c r="H5" s="82" t="s">
        <v>18</v>
      </c>
      <c r="I5" s="82" t="s">
        <v>19</v>
      </c>
      <c r="J5" s="80" t="s">
        <v>47</v>
      </c>
      <c r="K5" s="82" t="s">
        <v>20</v>
      </c>
    </row>
    <row r="6" spans="1:11" ht="19.5" customHeight="1" hidden="1">
      <c r="A6" s="192">
        <v>1</v>
      </c>
      <c r="B6" s="195" t="str">
        <f>'пр.хода'!$C$42</f>
        <v>9</v>
      </c>
      <c r="C6" s="197" t="s">
        <v>21</v>
      </c>
      <c r="D6" s="199" t="e">
        <f>VLOOKUP(B6,'пр.взв.'!B7:E38,2,FALSE)</f>
        <v>#N/A</v>
      </c>
      <c r="E6" s="205" t="e">
        <f>VLOOKUP(B6,'пр.взв.'!B7:E38,3,FALSE)</f>
        <v>#N/A</v>
      </c>
      <c r="F6" s="144" t="e">
        <f>VLOOKUP(B6,'пр.взв.'!B7:E38,4,FALSE)</f>
        <v>#N/A</v>
      </c>
      <c r="G6" s="188"/>
      <c r="H6" s="190"/>
      <c r="I6" s="188"/>
      <c r="J6" s="190"/>
      <c r="K6" s="83" t="s">
        <v>22</v>
      </c>
    </row>
    <row r="7" spans="1:11" ht="19.5" customHeight="1" hidden="1" thickBot="1">
      <c r="A7" s="193"/>
      <c r="B7" s="196"/>
      <c r="C7" s="198"/>
      <c r="D7" s="200"/>
      <c r="E7" s="206"/>
      <c r="F7" s="145"/>
      <c r="G7" s="189"/>
      <c r="H7" s="191"/>
      <c r="I7" s="189"/>
      <c r="J7" s="191"/>
      <c r="K7" s="84" t="s">
        <v>23</v>
      </c>
    </row>
    <row r="8" spans="1:11" ht="19.5" customHeight="1" hidden="1">
      <c r="A8" s="193"/>
      <c r="B8" s="195" t="str">
        <f>'пр.хода'!$C$46</f>
        <v>7</v>
      </c>
      <c r="C8" s="201" t="s">
        <v>24</v>
      </c>
      <c r="D8" s="203" t="e">
        <f>VLOOKUP(B8,'пр.взв.'!B7:E38,2,FALSE)</f>
        <v>#N/A</v>
      </c>
      <c r="E8" s="205" t="e">
        <f>VLOOKUP(B8,'пр.взв.'!B7:E38,3,FALSE)</f>
        <v>#N/A</v>
      </c>
      <c r="F8" s="205" t="e">
        <f>VLOOKUP(B8,'пр.взв.'!B7:F38,4,FALSE)</f>
        <v>#N/A</v>
      </c>
      <c r="G8" s="207"/>
      <c r="H8" s="190"/>
      <c r="I8" s="188"/>
      <c r="J8" s="190"/>
      <c r="K8" s="84" t="s">
        <v>25</v>
      </c>
    </row>
    <row r="9" spans="1:11" ht="19.5" customHeight="1" hidden="1" thickBot="1">
      <c r="A9" s="194"/>
      <c r="B9" s="196"/>
      <c r="C9" s="202"/>
      <c r="D9" s="204"/>
      <c r="E9" s="206"/>
      <c r="F9" s="206"/>
      <c r="G9" s="189"/>
      <c r="H9" s="191"/>
      <c r="I9" s="189"/>
      <c r="J9" s="191"/>
      <c r="K9" s="85"/>
    </row>
    <row r="10" spans="1:11" ht="13.5" hidden="1" thickBot="1">
      <c r="A10" s="86"/>
      <c r="B10" s="86"/>
      <c r="C10" s="87"/>
      <c r="D10" s="86"/>
      <c r="E10" s="88"/>
      <c r="F10" s="86"/>
      <c r="G10" s="86"/>
      <c r="H10" s="86"/>
      <c r="I10" s="86"/>
      <c r="J10" s="86"/>
      <c r="K10" s="86"/>
    </row>
    <row r="11" spans="1:11" ht="26.25" hidden="1" thickBot="1">
      <c r="A11" s="89" t="s">
        <v>13</v>
      </c>
      <c r="B11" s="79" t="s">
        <v>4</v>
      </c>
      <c r="C11" s="80" t="s">
        <v>14</v>
      </c>
      <c r="D11" s="79" t="s">
        <v>5</v>
      </c>
      <c r="E11" s="81" t="s">
        <v>6</v>
      </c>
      <c r="F11" s="76" t="s">
        <v>15</v>
      </c>
      <c r="G11" s="82" t="s">
        <v>46</v>
      </c>
      <c r="H11" s="82" t="s">
        <v>18</v>
      </c>
      <c r="I11" s="82" t="s">
        <v>19</v>
      </c>
      <c r="J11" s="80" t="s">
        <v>47</v>
      </c>
      <c r="K11" s="82" t="s">
        <v>20</v>
      </c>
    </row>
    <row r="12" spans="1:11" ht="19.5" customHeight="1" hidden="1">
      <c r="A12" s="192">
        <v>2</v>
      </c>
      <c r="B12" s="195" t="str">
        <f>'пр.хода'!$C$51</f>
        <v>6</v>
      </c>
      <c r="C12" s="197" t="s">
        <v>21</v>
      </c>
      <c r="D12" s="199" t="e">
        <f>VLOOKUP(B12,'пр.взв.'!B13:E44,2,FALSE)</f>
        <v>#N/A</v>
      </c>
      <c r="E12" s="205" t="e">
        <f>VLOOKUP(B12,'пр.взв.'!B13:E44,3,FALSE)</f>
        <v>#N/A</v>
      </c>
      <c r="F12" s="144" t="e">
        <f>VLOOKUP(B12,'пр.взв.'!B13:E44,4,FALSE)</f>
        <v>#N/A</v>
      </c>
      <c r="G12" s="188"/>
      <c r="H12" s="190"/>
      <c r="I12" s="188"/>
      <c r="J12" s="190"/>
      <c r="K12" s="83" t="s">
        <v>22</v>
      </c>
    </row>
    <row r="13" spans="1:11" ht="19.5" customHeight="1" hidden="1" thickBot="1">
      <c r="A13" s="193"/>
      <c r="B13" s="196"/>
      <c r="C13" s="198"/>
      <c r="D13" s="200"/>
      <c r="E13" s="206"/>
      <c r="F13" s="145"/>
      <c r="G13" s="189"/>
      <c r="H13" s="191"/>
      <c r="I13" s="189"/>
      <c r="J13" s="191"/>
      <c r="K13" s="84" t="s">
        <v>23</v>
      </c>
    </row>
    <row r="14" spans="1:11" ht="19.5" customHeight="1" hidden="1">
      <c r="A14" s="193"/>
      <c r="B14" s="195" t="str">
        <f>'пр.хода'!$C$55</f>
        <v>4</v>
      </c>
      <c r="C14" s="201" t="s">
        <v>24</v>
      </c>
      <c r="D14" s="203" t="e">
        <f>VLOOKUP(B14,'пр.взв.'!B13:E44,2,FALSE)</f>
        <v>#N/A</v>
      </c>
      <c r="E14" s="205" t="e">
        <f>VLOOKUP(B14,'пр.взв.'!B13:E44,3,FALSE)</f>
        <v>#N/A</v>
      </c>
      <c r="F14" s="205" t="e">
        <f>VLOOKUP(B14,'пр.взв.'!B13:F44,4,FALSE)</f>
        <v>#N/A</v>
      </c>
      <c r="G14" s="207"/>
      <c r="H14" s="190"/>
      <c r="I14" s="188"/>
      <c r="J14" s="190"/>
      <c r="K14" s="84" t="s">
        <v>25</v>
      </c>
    </row>
    <row r="15" spans="1:11" ht="19.5" customHeight="1" hidden="1" thickBot="1">
      <c r="A15" s="194"/>
      <c r="B15" s="196"/>
      <c r="C15" s="202"/>
      <c r="D15" s="204"/>
      <c r="E15" s="206"/>
      <c r="F15" s="206"/>
      <c r="G15" s="189"/>
      <c r="H15" s="191"/>
      <c r="I15" s="189"/>
      <c r="J15" s="191"/>
      <c r="K15" s="85"/>
    </row>
    <row r="16" spans="1:11" ht="15.75">
      <c r="A16" s="90"/>
      <c r="B16" s="91"/>
      <c r="C16" s="92"/>
      <c r="D16" s="92"/>
      <c r="E16" s="92"/>
      <c r="F16" s="93"/>
      <c r="G16" s="91"/>
      <c r="H16" s="91"/>
      <c r="I16" s="94"/>
      <c r="J16" s="95"/>
      <c r="K16" s="86"/>
    </row>
    <row r="17" spans="1:11" ht="16.5" thickBot="1">
      <c r="A17" s="208" t="s">
        <v>26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</row>
    <row r="18" spans="1:11" ht="26.25" thickBot="1">
      <c r="A18" s="89" t="s">
        <v>13</v>
      </c>
      <c r="B18" s="79" t="s">
        <v>4</v>
      </c>
      <c r="C18" s="80" t="s">
        <v>14</v>
      </c>
      <c r="D18" s="79" t="s">
        <v>5</v>
      </c>
      <c r="E18" s="81" t="s">
        <v>6</v>
      </c>
      <c r="F18" s="76" t="s">
        <v>15</v>
      </c>
      <c r="G18" s="82" t="s">
        <v>46</v>
      </c>
      <c r="H18" s="82" t="s">
        <v>18</v>
      </c>
      <c r="I18" s="82" t="s">
        <v>19</v>
      </c>
      <c r="J18" s="80" t="s">
        <v>47</v>
      </c>
      <c r="K18" s="82" t="s">
        <v>20</v>
      </c>
    </row>
    <row r="19" spans="1:11" ht="19.5" customHeight="1">
      <c r="A19" s="192"/>
      <c r="B19" s="195">
        <f>'пр.хода'!$I$12</f>
        <v>1</v>
      </c>
      <c r="C19" s="197" t="s">
        <v>21</v>
      </c>
      <c r="D19" s="199" t="str">
        <f>VLOOKUP(B19,'пр.взв.'!B7:E38,2,FALSE)</f>
        <v>SAYKO Olena</v>
      </c>
      <c r="E19" s="205" t="str">
        <f>VLOOKUP(B19,'пр.взв.'!B7:E38,3,FALSE)</f>
        <v>1987</v>
      </c>
      <c r="F19" s="144" t="str">
        <f>VLOOKUP(B19,'пр.взв.'!B7:E38,4,FALSE)</f>
        <v>UKR</v>
      </c>
      <c r="G19" s="188"/>
      <c r="H19" s="190"/>
      <c r="I19" s="188"/>
      <c r="J19" s="190"/>
      <c r="K19" s="83" t="s">
        <v>22</v>
      </c>
    </row>
    <row r="20" spans="1:11" ht="19.5" customHeight="1" thickBot="1">
      <c r="A20" s="193"/>
      <c r="B20" s="196"/>
      <c r="C20" s="198"/>
      <c r="D20" s="200"/>
      <c r="E20" s="206"/>
      <c r="F20" s="145"/>
      <c r="G20" s="189"/>
      <c r="H20" s="191"/>
      <c r="I20" s="189"/>
      <c r="J20" s="191"/>
      <c r="K20" s="84" t="s">
        <v>23</v>
      </c>
    </row>
    <row r="21" spans="1:11" ht="19.5" customHeight="1">
      <c r="A21" s="193"/>
      <c r="B21" s="195">
        <f>'пр.хода'!$I$30</f>
        <v>2</v>
      </c>
      <c r="C21" s="201" t="s">
        <v>24</v>
      </c>
      <c r="D21" s="199" t="str">
        <f>VLOOKUP(B21,'пр.взв.'!B7:E38,2,FALSE)</f>
        <v>ILIEVA Ivelina</v>
      </c>
      <c r="E21" s="144" t="str">
        <f>VLOOKUP(B21,'пр.взв.'!B7:E38,3,FALSE)</f>
        <v>1991</v>
      </c>
      <c r="F21" s="205" t="str">
        <f>VLOOKUP(B21,'пр.взв.'!B7:E38,4,FALSE)</f>
        <v>BUL</v>
      </c>
      <c r="G21" s="207"/>
      <c r="H21" s="190"/>
      <c r="I21" s="188"/>
      <c r="J21" s="190"/>
      <c r="K21" s="84" t="s">
        <v>25</v>
      </c>
    </row>
    <row r="22" spans="1:11" ht="19.5" customHeight="1" thickBot="1">
      <c r="A22" s="194"/>
      <c r="B22" s="196"/>
      <c r="C22" s="202"/>
      <c r="D22" s="200"/>
      <c r="E22" s="145"/>
      <c r="F22" s="206"/>
      <c r="G22" s="189"/>
      <c r="H22" s="191"/>
      <c r="I22" s="189"/>
      <c r="J22" s="191"/>
      <c r="K22" s="85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R. Zakirov</v>
      </c>
      <c r="G26" s="54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4">
      <selection activeCell="D9" sqref="D9:D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1" t="s">
        <v>12</v>
      </c>
      <c r="B1" s="211"/>
      <c r="C1" s="211"/>
      <c r="D1" s="211"/>
      <c r="E1" s="211"/>
      <c r="F1" s="211"/>
    </row>
    <row r="2" spans="1:6" ht="35.25" customHeight="1">
      <c r="A2" s="210" t="str">
        <f>HYPERLINK('[1]реквизиты'!$A$2)</f>
        <v>The World SAMBO Championship 2010 /F/</v>
      </c>
      <c r="B2" s="210"/>
      <c r="C2" s="210"/>
      <c r="D2" s="210"/>
      <c r="E2" s="210"/>
      <c r="F2" s="210"/>
    </row>
    <row r="3" spans="1:6" ht="23.25" customHeight="1">
      <c r="A3" s="212" t="str">
        <f>HYPERLINK('[1]реквизиты'!$A$3)</f>
        <v>November 04 - 08, 2010       Tashkent /Uzbekistan/</v>
      </c>
      <c r="B3" s="212"/>
      <c r="C3" s="212"/>
      <c r="D3" s="212"/>
      <c r="E3" s="212"/>
      <c r="F3" s="212"/>
    </row>
    <row r="4" spans="1:6" ht="27.75" customHeight="1" thickBot="1">
      <c r="A4" s="209" t="s">
        <v>81</v>
      </c>
      <c r="B4" s="209"/>
      <c r="C4" s="209"/>
      <c r="D4" s="209"/>
      <c r="E4" s="209"/>
      <c r="F4" s="209"/>
    </row>
    <row r="5" spans="1:6" ht="12.75" customHeight="1">
      <c r="A5" s="220" t="s">
        <v>11</v>
      </c>
      <c r="B5" s="222" t="s">
        <v>4</v>
      </c>
      <c r="C5" s="220" t="s">
        <v>5</v>
      </c>
      <c r="D5" s="220" t="s">
        <v>38</v>
      </c>
      <c r="E5" s="220" t="s">
        <v>7</v>
      </c>
      <c r="F5" s="220" t="s">
        <v>8</v>
      </c>
    </row>
    <row r="6" spans="1:6" ht="12.75" customHeight="1" thickBot="1">
      <c r="A6" s="221" t="s">
        <v>11</v>
      </c>
      <c r="B6" s="223"/>
      <c r="C6" s="221" t="s">
        <v>5</v>
      </c>
      <c r="D6" s="221" t="s">
        <v>6</v>
      </c>
      <c r="E6" s="221" t="s">
        <v>7</v>
      </c>
      <c r="F6" s="221" t="s">
        <v>8</v>
      </c>
    </row>
    <row r="7" spans="1:6" ht="12.75" customHeight="1">
      <c r="A7" s="217" t="s">
        <v>73</v>
      </c>
      <c r="B7" s="214">
        <v>1</v>
      </c>
      <c r="C7" s="218" t="s">
        <v>74</v>
      </c>
      <c r="D7" s="219" t="s">
        <v>62</v>
      </c>
      <c r="E7" s="213" t="s">
        <v>75</v>
      </c>
      <c r="F7" s="134"/>
    </row>
    <row r="8" spans="1:6" ht="12.75" customHeight="1">
      <c r="A8" s="217"/>
      <c r="B8" s="214"/>
      <c r="C8" s="218"/>
      <c r="D8" s="219"/>
      <c r="E8" s="213"/>
      <c r="F8" s="134"/>
    </row>
    <row r="9" spans="1:6" ht="12.75" customHeight="1">
      <c r="A9" s="217" t="s">
        <v>52</v>
      </c>
      <c r="B9" s="214">
        <v>2</v>
      </c>
      <c r="C9" s="218" t="s">
        <v>53</v>
      </c>
      <c r="D9" s="219" t="s">
        <v>54</v>
      </c>
      <c r="E9" s="213" t="s">
        <v>55</v>
      </c>
      <c r="F9" s="134"/>
    </row>
    <row r="10" spans="1:6" ht="12.75" customHeight="1">
      <c r="A10" s="217"/>
      <c r="B10" s="214"/>
      <c r="C10" s="218"/>
      <c r="D10" s="219"/>
      <c r="E10" s="213"/>
      <c r="F10" s="134"/>
    </row>
    <row r="11" spans="1:6" ht="15" customHeight="1">
      <c r="A11" s="217" t="s">
        <v>76</v>
      </c>
      <c r="B11" s="214">
        <v>3</v>
      </c>
      <c r="C11" s="218" t="s">
        <v>77</v>
      </c>
      <c r="D11" s="219" t="s">
        <v>71</v>
      </c>
      <c r="E11" s="213" t="s">
        <v>78</v>
      </c>
      <c r="F11" s="134"/>
    </row>
    <row r="12" spans="1:6" ht="12.75" customHeight="1">
      <c r="A12" s="217"/>
      <c r="B12" s="214"/>
      <c r="C12" s="218"/>
      <c r="D12" s="219"/>
      <c r="E12" s="213"/>
      <c r="F12" s="134"/>
    </row>
    <row r="13" spans="1:6" ht="15" customHeight="1">
      <c r="A13" s="217" t="s">
        <v>60</v>
      </c>
      <c r="B13" s="214">
        <v>4</v>
      </c>
      <c r="C13" s="218" t="s">
        <v>61</v>
      </c>
      <c r="D13" s="219" t="s">
        <v>62</v>
      </c>
      <c r="E13" s="213" t="s">
        <v>63</v>
      </c>
      <c r="F13" s="134"/>
    </row>
    <row r="14" spans="1:6" ht="15" customHeight="1">
      <c r="A14" s="217"/>
      <c r="B14" s="214"/>
      <c r="C14" s="218"/>
      <c r="D14" s="219"/>
      <c r="E14" s="213"/>
      <c r="F14" s="134"/>
    </row>
    <row r="15" spans="1:6" ht="15.75" customHeight="1">
      <c r="A15" s="217" t="s">
        <v>56</v>
      </c>
      <c r="B15" s="214">
        <v>5</v>
      </c>
      <c r="C15" s="218" t="s">
        <v>57</v>
      </c>
      <c r="D15" s="219" t="s">
        <v>58</v>
      </c>
      <c r="E15" s="213" t="s">
        <v>59</v>
      </c>
      <c r="F15" s="134"/>
    </row>
    <row r="16" spans="1:6" ht="12.75" customHeight="1">
      <c r="A16" s="217"/>
      <c r="B16" s="214"/>
      <c r="C16" s="218"/>
      <c r="D16" s="219"/>
      <c r="E16" s="213"/>
      <c r="F16" s="134"/>
    </row>
    <row r="17" spans="1:6" ht="15" customHeight="1">
      <c r="A17" s="217" t="s">
        <v>67</v>
      </c>
      <c r="B17" s="214">
        <v>6</v>
      </c>
      <c r="C17" s="216" t="s">
        <v>68</v>
      </c>
      <c r="D17" s="134" t="s">
        <v>58</v>
      </c>
      <c r="E17" s="213" t="s">
        <v>69</v>
      </c>
      <c r="F17" s="134"/>
    </row>
    <row r="18" spans="1:6" ht="12.75" customHeight="1">
      <c r="A18" s="217"/>
      <c r="B18" s="214"/>
      <c r="C18" s="216"/>
      <c r="D18" s="134"/>
      <c r="E18" s="213"/>
      <c r="F18" s="134"/>
    </row>
    <row r="19" spans="1:6" ht="15" customHeight="1">
      <c r="A19" s="217" t="s">
        <v>48</v>
      </c>
      <c r="B19" s="214">
        <v>7</v>
      </c>
      <c r="C19" s="218" t="s">
        <v>49</v>
      </c>
      <c r="D19" s="219" t="s">
        <v>50</v>
      </c>
      <c r="E19" s="213" t="s">
        <v>51</v>
      </c>
      <c r="F19" s="134"/>
    </row>
    <row r="20" spans="1:6" ht="12.75" customHeight="1">
      <c r="A20" s="217"/>
      <c r="B20" s="214"/>
      <c r="C20" s="218"/>
      <c r="D20" s="219"/>
      <c r="E20" s="213"/>
      <c r="F20" s="134"/>
    </row>
    <row r="21" spans="1:6" ht="15" customHeight="1">
      <c r="A21" s="217" t="s">
        <v>64</v>
      </c>
      <c r="B21" s="214">
        <v>8</v>
      </c>
      <c r="C21" s="216" t="s">
        <v>79</v>
      </c>
      <c r="D21" s="219" t="s">
        <v>65</v>
      </c>
      <c r="E21" s="213" t="s">
        <v>66</v>
      </c>
      <c r="F21" s="134"/>
    </row>
    <row r="22" spans="1:6" ht="12.75" customHeight="1">
      <c r="A22" s="217"/>
      <c r="B22" s="214"/>
      <c r="C22" s="216"/>
      <c r="D22" s="219"/>
      <c r="E22" s="213"/>
      <c r="F22" s="134"/>
    </row>
    <row r="23" spans="1:6" ht="15" customHeight="1">
      <c r="A23" s="217" t="s">
        <v>70</v>
      </c>
      <c r="B23" s="214">
        <v>9</v>
      </c>
      <c r="C23" s="216" t="s">
        <v>80</v>
      </c>
      <c r="D23" s="134" t="s">
        <v>71</v>
      </c>
      <c r="E23" s="122" t="s">
        <v>72</v>
      </c>
      <c r="F23" s="134"/>
    </row>
    <row r="24" spans="1:6" ht="12.75" customHeight="1">
      <c r="A24" s="217"/>
      <c r="B24" s="214"/>
      <c r="C24" s="216"/>
      <c r="D24" s="134"/>
      <c r="E24" s="122"/>
      <c r="F24" s="134"/>
    </row>
    <row r="25" spans="1:6" ht="15" customHeight="1">
      <c r="A25" s="122"/>
      <c r="B25" s="214"/>
      <c r="C25" s="216"/>
      <c r="D25" s="134"/>
      <c r="E25" s="122"/>
      <c r="F25" s="134"/>
    </row>
    <row r="26" spans="1:6" ht="12.75" customHeight="1">
      <c r="A26" s="122"/>
      <c r="B26" s="214"/>
      <c r="C26" s="216"/>
      <c r="D26" s="134"/>
      <c r="E26" s="122"/>
      <c r="F26" s="134"/>
    </row>
    <row r="27" spans="1:6" ht="15" customHeight="1">
      <c r="A27" s="122"/>
      <c r="B27" s="214"/>
      <c r="C27" s="216"/>
      <c r="D27" s="134"/>
      <c r="E27" s="122"/>
      <c r="F27" s="134"/>
    </row>
    <row r="28" spans="1:6" ht="12.75" customHeight="1">
      <c r="A28" s="122"/>
      <c r="B28" s="214"/>
      <c r="C28" s="216"/>
      <c r="D28" s="134"/>
      <c r="E28" s="122"/>
      <c r="F28" s="134"/>
    </row>
    <row r="29" spans="1:6" ht="15" customHeight="1">
      <c r="A29" s="122"/>
      <c r="B29" s="214"/>
      <c r="C29" s="216"/>
      <c r="D29" s="134"/>
      <c r="E29" s="122"/>
      <c r="F29" s="134"/>
    </row>
    <row r="30" spans="1:6" ht="12.75" customHeight="1">
      <c r="A30" s="122"/>
      <c r="B30" s="214"/>
      <c r="C30" s="216"/>
      <c r="D30" s="134"/>
      <c r="E30" s="122"/>
      <c r="F30" s="134"/>
    </row>
    <row r="31" spans="1:6" ht="15" customHeight="1">
      <c r="A31" s="122"/>
      <c r="B31" s="214"/>
      <c r="C31" s="216"/>
      <c r="D31" s="122"/>
      <c r="E31" s="122"/>
      <c r="F31" s="134"/>
    </row>
    <row r="32" spans="1:6" ht="15.75" customHeight="1">
      <c r="A32" s="122"/>
      <c r="B32" s="214"/>
      <c r="C32" s="216"/>
      <c r="D32" s="122"/>
      <c r="E32" s="122"/>
      <c r="F32" s="134"/>
    </row>
    <row r="33" spans="1:6" ht="15" customHeight="1">
      <c r="A33" s="122"/>
      <c r="B33" s="214"/>
      <c r="C33" s="215"/>
      <c r="D33" s="213"/>
      <c r="E33" s="213"/>
      <c r="F33" s="134"/>
    </row>
    <row r="34" spans="1:6" ht="12.75" customHeight="1">
      <c r="A34" s="122"/>
      <c r="B34" s="214"/>
      <c r="C34" s="215"/>
      <c r="D34" s="213"/>
      <c r="E34" s="213"/>
      <c r="F34" s="134"/>
    </row>
    <row r="35" spans="1:6" ht="15" customHeight="1">
      <c r="A35" s="122"/>
      <c r="B35" s="214"/>
      <c r="C35" s="215"/>
      <c r="D35" s="213"/>
      <c r="E35" s="213"/>
      <c r="F35" s="134"/>
    </row>
    <row r="36" spans="1:6" ht="12.75" customHeight="1">
      <c r="A36" s="122"/>
      <c r="B36" s="214"/>
      <c r="C36" s="215"/>
      <c r="D36" s="213"/>
      <c r="E36" s="213"/>
      <c r="F36" s="134"/>
    </row>
    <row r="37" spans="1:6" ht="15" customHeight="1">
      <c r="A37" s="122"/>
      <c r="B37" s="214"/>
      <c r="C37" s="215"/>
      <c r="D37" s="213"/>
      <c r="E37" s="213"/>
      <c r="F37" s="134"/>
    </row>
    <row r="38" spans="1:6" ht="12.75" customHeight="1">
      <c r="A38" s="122"/>
      <c r="B38" s="214"/>
      <c r="C38" s="215"/>
      <c r="D38" s="213"/>
      <c r="E38" s="213"/>
      <c r="F38" s="134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0" t="str">
        <f>HYPERLINK('[1]реквизиты'!$A$2)</f>
        <v>The World SAMBO Championship 2010 /F/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44"/>
      <c r="M1" s="44"/>
      <c r="N1" s="44"/>
      <c r="O1" s="44"/>
      <c r="P1" s="44"/>
    </row>
    <row r="2" spans="1:19" ht="12.75" customHeight="1">
      <c r="A2" s="242" t="str">
        <f>HYPERLINK('[1]реквизиты'!$A$3)</f>
        <v>November 04 - 08, 2010       Tashkent /Uzbekistan/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45"/>
      <c r="M2" s="45"/>
      <c r="N2" s="45"/>
      <c r="O2" s="45"/>
      <c r="P2" s="45"/>
      <c r="S2" s="8"/>
    </row>
    <row r="3" spans="1:12" ht="15.75">
      <c r="A3" s="243" t="str">
        <f>HYPERLINK('пр.взв.'!A4)</f>
        <v>Weight category 60  кg.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46"/>
    </row>
    <row r="4" spans="1:3" ht="16.5" thickBot="1">
      <c r="A4" s="241" t="s">
        <v>0</v>
      </c>
      <c r="B4" s="241"/>
      <c r="C4" s="4"/>
    </row>
    <row r="5" spans="1:13" ht="12.75" customHeight="1" thickBot="1">
      <c r="A5" s="240">
        <v>1</v>
      </c>
      <c r="B5" s="235" t="str">
        <f>VLOOKUP(A5,'пр.взв.'!B6:F37,2,FALSE)</f>
        <v>SAYKO Olena</v>
      </c>
      <c r="C5" s="239" t="str">
        <f>VLOOKUP(A5,'пр.взв.'!B6:F37,3,FALSE)</f>
        <v>1987</v>
      </c>
      <c r="D5" s="239" t="str">
        <f>VLOOKUP(A5,'пр.взв.'!B6:F37,4,FALSE)</f>
        <v>UKR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33"/>
      <c r="B6" s="236"/>
      <c r="C6" s="231"/>
      <c r="D6" s="231"/>
      <c r="E6" s="22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33">
        <v>9</v>
      </c>
      <c r="B7" s="229" t="str">
        <f>VLOOKUP(A7,'пр.взв.'!B6:F37,2,FALSE)</f>
        <v>HALIYEVA Nasiba</v>
      </c>
      <c r="C7" s="231" t="str">
        <f>VLOOKUP(A7,'пр.взв.'!B6:F37,3,FALSE)</f>
        <v>1985</v>
      </c>
      <c r="D7" s="231" t="str">
        <f>VLOOKUP(A7,'пр.взв.'!B6:F37,4,FALSE)</f>
        <v>TKM</v>
      </c>
      <c r="E7" s="22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4"/>
      <c r="B8" s="230"/>
      <c r="C8" s="232"/>
      <c r="D8" s="232"/>
      <c r="E8" s="16"/>
      <c r="F8" s="20"/>
      <c r="G8" s="224"/>
      <c r="H8" s="12"/>
      <c r="I8" s="12"/>
      <c r="J8" s="43"/>
      <c r="K8" s="43"/>
      <c r="L8" s="43"/>
      <c r="M8" s="13"/>
    </row>
    <row r="9" spans="1:13" ht="12.75" customHeight="1" thickBot="1">
      <c r="A9" s="240">
        <v>5</v>
      </c>
      <c r="B9" s="235" t="str">
        <f>VLOOKUP(A9,'пр.взв.'!B6:F37,2,FALSE)</f>
        <v>GORBUNOVA Alena</v>
      </c>
      <c r="C9" s="237" t="str">
        <f>VLOOKUP(A9,'пр.взв.'!B6:F37,3,FALSE)</f>
        <v>1986</v>
      </c>
      <c r="D9" s="237" t="str">
        <f>VLOOKUP(A9,'пр.взв.'!B6:F37,4,FALSE)</f>
        <v>KAZ</v>
      </c>
      <c r="E9" s="11"/>
      <c r="F9" s="20"/>
      <c r="G9" s="225"/>
      <c r="H9" s="25"/>
      <c r="I9" s="12"/>
      <c r="J9" s="43"/>
      <c r="K9" s="43"/>
      <c r="L9" s="43"/>
      <c r="M9" s="13"/>
    </row>
    <row r="10" spans="1:13" ht="12.75" customHeight="1">
      <c r="A10" s="233"/>
      <c r="B10" s="236"/>
      <c r="C10" s="238"/>
      <c r="D10" s="238"/>
      <c r="E10" s="224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33">
        <v>13</v>
      </c>
      <c r="B11" s="229" t="e">
        <f>VLOOKUP(A11,'пр.взв.'!B6:F37,2,FALSE)</f>
        <v>#N/A</v>
      </c>
      <c r="C11" s="231" t="e">
        <f>VLOOKUP(A11,'пр.взв.'!B6:F37,3,FALSE)</f>
        <v>#N/A</v>
      </c>
      <c r="D11" s="231" t="e">
        <f>VLOOKUP(A11,'пр.взв.'!B6:F37,4,FALSE)</f>
        <v>#N/A</v>
      </c>
      <c r="E11" s="225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4"/>
      <c r="B12" s="230"/>
      <c r="C12" s="232"/>
      <c r="D12" s="232"/>
      <c r="E12" s="16"/>
      <c r="F12" s="226"/>
      <c r="G12" s="226"/>
      <c r="H12" s="24"/>
      <c r="I12" s="224"/>
      <c r="J12" s="12"/>
      <c r="K12" s="12"/>
      <c r="L12" s="12"/>
    </row>
    <row r="13" spans="1:12" ht="12.75" customHeight="1" thickBot="1">
      <c r="A13" s="240">
        <v>3</v>
      </c>
      <c r="B13" s="235" t="str">
        <f>VLOOKUP(A13,'пр.взв.'!B6:F37,2,FALSE)</f>
        <v>CASTILLO GUEVARA Diana</v>
      </c>
      <c r="C13" s="237" t="str">
        <f>VLOOKUP(A13,'пр.взв.'!B6:F37,3,FALSE)</f>
        <v>1985</v>
      </c>
      <c r="D13" s="237" t="str">
        <f>VLOOKUP(A13,'пр.взв.'!B6:F37,4,FALSE)</f>
        <v>VEN</v>
      </c>
      <c r="E13" s="11"/>
      <c r="F13" s="14"/>
      <c r="G13" s="14"/>
      <c r="H13" s="24"/>
      <c r="I13" s="225"/>
      <c r="J13" s="42"/>
      <c r="K13" s="25"/>
      <c r="L13" s="12"/>
    </row>
    <row r="14" spans="1:13" ht="12.75" customHeight="1">
      <c r="A14" s="233"/>
      <c r="B14" s="236"/>
      <c r="C14" s="238"/>
      <c r="D14" s="238"/>
      <c r="E14" s="224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33">
        <v>11</v>
      </c>
      <c r="B15" s="229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2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4"/>
      <c r="B16" s="230"/>
      <c r="C16" s="232"/>
      <c r="D16" s="232"/>
      <c r="E16" s="16"/>
      <c r="F16" s="20"/>
      <c r="G16" s="224"/>
      <c r="H16" s="26"/>
      <c r="I16" s="12"/>
      <c r="J16" s="12"/>
      <c r="K16" s="24"/>
      <c r="L16" s="12"/>
      <c r="M16" s="13"/>
    </row>
    <row r="17" spans="1:13" ht="12.75" customHeight="1" thickBot="1">
      <c r="A17" s="240">
        <v>7</v>
      </c>
      <c r="B17" s="235" t="str">
        <f>VLOOKUP(A17,'пр.взв.'!B6:F37,2,FALSE)</f>
        <v>PRAKAPENKA Katsiaryna</v>
      </c>
      <c r="C17" s="237" t="str">
        <f>VLOOKUP(A17,'пр.взв.'!B6:F37,3,FALSE)</f>
        <v>1980</v>
      </c>
      <c r="D17" s="237" t="str">
        <f>VLOOKUP(A17,'пр.взв.'!B6:F37,4,FALSE)</f>
        <v>BLR</v>
      </c>
      <c r="E17" s="11"/>
      <c r="F17" s="21"/>
      <c r="G17" s="225"/>
      <c r="H17" s="9"/>
      <c r="I17" s="9"/>
      <c r="J17" s="9"/>
      <c r="K17" s="41"/>
      <c r="L17" s="9"/>
      <c r="M17" s="13"/>
    </row>
    <row r="18" spans="1:13" ht="12.75" customHeight="1">
      <c r="A18" s="233"/>
      <c r="B18" s="236"/>
      <c r="C18" s="238"/>
      <c r="D18" s="238"/>
      <c r="E18" s="224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33">
        <v>15</v>
      </c>
      <c r="B19" s="229" t="e">
        <f>VLOOKUP(A19,'пр.взв.'!B6:F37,2,FALSE)</f>
        <v>#N/A</v>
      </c>
      <c r="C19" s="231" t="e">
        <f>VLOOKUP(A19,'пр.взв.'!B6:F37,3,FALSE)</f>
        <v>#N/A</v>
      </c>
      <c r="D19" s="231" t="e">
        <f>VLOOKUP(A19,'пр.взв.'!B6:F37,4,FALSE)</f>
        <v>#N/A</v>
      </c>
      <c r="E19" s="22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4"/>
      <c r="B20" s="230"/>
      <c r="C20" s="232"/>
      <c r="D20" s="23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0"/>
      <c r="E21" s="3"/>
      <c r="F21" s="3"/>
      <c r="G21" s="3"/>
      <c r="J21" s="3"/>
      <c r="K21" s="224"/>
      <c r="M21" s="10"/>
    </row>
    <row r="22" spans="1:11" ht="16.5" thickBot="1">
      <c r="A22" s="240">
        <v>2</v>
      </c>
      <c r="B22" s="235" t="str">
        <f>VLOOKUP(A22,'пр.взв.'!B5:F36,2,FALSE)</f>
        <v>ILIEVA Ivelina</v>
      </c>
      <c r="C22" s="239" t="str">
        <f>VLOOKUP(A22,'пр.взв.'!B5:F36,3,FALSE)</f>
        <v>1991</v>
      </c>
      <c r="D22" s="239" t="str">
        <f>VLOOKUP(A22,'пр.взв.'!B5:F36,4,FALSE)</f>
        <v>BUL</v>
      </c>
      <c r="E22" s="11"/>
      <c r="F22" s="12"/>
      <c r="G22" s="12"/>
      <c r="H22" s="12"/>
      <c r="I22" s="12"/>
      <c r="J22" s="3"/>
      <c r="K22" s="225"/>
    </row>
    <row r="23" spans="1:11" ht="12.75">
      <c r="A23" s="233"/>
      <c r="B23" s="236"/>
      <c r="C23" s="231"/>
      <c r="D23" s="231"/>
      <c r="E23" s="224"/>
      <c r="F23" s="14"/>
      <c r="G23" s="14"/>
      <c r="H23" s="12"/>
      <c r="I23" s="12"/>
      <c r="J23" s="3"/>
      <c r="K23" s="31"/>
    </row>
    <row r="24" spans="1:11" ht="13.5" thickBot="1">
      <c r="A24" s="233">
        <v>10</v>
      </c>
      <c r="B24" s="229" t="e">
        <f>VLOOKUP(A24,'пр.взв.'!B5:F36,2,FALSE)</f>
        <v>#N/A</v>
      </c>
      <c r="C24" s="231" t="e">
        <f>VLOOKUP(A24,'пр.взв.'!B5:F36,3,FALSE)</f>
        <v>#N/A</v>
      </c>
      <c r="D24" s="231" t="e">
        <f>VLOOKUP(A24,'пр.взв.'!B5:F36,4,FALSE)</f>
        <v>#N/A</v>
      </c>
      <c r="E24" s="225"/>
      <c r="F24" s="19"/>
      <c r="G24" s="14"/>
      <c r="H24" s="12"/>
      <c r="I24" s="12"/>
      <c r="J24" s="3"/>
      <c r="K24" s="31"/>
    </row>
    <row r="25" spans="1:11" ht="16.5" thickBot="1">
      <c r="A25" s="234"/>
      <c r="B25" s="230"/>
      <c r="C25" s="232"/>
      <c r="D25" s="232"/>
      <c r="E25" s="16"/>
      <c r="F25" s="20"/>
      <c r="G25" s="224"/>
      <c r="H25" s="12"/>
      <c r="I25" s="12"/>
      <c r="J25" s="3"/>
      <c r="K25" s="31"/>
    </row>
    <row r="26" spans="1:11" ht="16.5" thickBot="1">
      <c r="A26" s="240">
        <v>6</v>
      </c>
      <c r="B26" s="235" t="str">
        <f>VLOOKUP(A26,'пр.взв.'!B5:F36,2,FALSE)</f>
        <v>SATTAROVA Mukhaed</v>
      </c>
      <c r="C26" s="237" t="str">
        <f>VLOOKUP(A26,'пр.взв.'!B5:F36,3,FALSE)</f>
        <v>1986</v>
      </c>
      <c r="D26" s="237" t="str">
        <f>VLOOKUP(A26,'пр.взв.'!B5:F36,4,FALSE)</f>
        <v>UZB</v>
      </c>
      <c r="E26" s="11"/>
      <c r="F26" s="20"/>
      <c r="G26" s="225"/>
      <c r="H26" s="25"/>
      <c r="I26" s="12"/>
      <c r="J26" s="3"/>
      <c r="K26" s="31"/>
    </row>
    <row r="27" spans="1:11" ht="12.75">
      <c r="A27" s="233"/>
      <c r="B27" s="236"/>
      <c r="C27" s="238"/>
      <c r="D27" s="238"/>
      <c r="E27" s="224"/>
      <c r="F27" s="23"/>
      <c r="G27" s="14"/>
      <c r="H27" s="24"/>
      <c r="I27" s="12"/>
      <c r="J27" s="3"/>
      <c r="K27" s="31"/>
    </row>
    <row r="28" spans="1:11" ht="13.5" thickBot="1">
      <c r="A28" s="233">
        <v>14</v>
      </c>
      <c r="B28" s="229" t="e">
        <f>VLOOKUP(A28,'пр.взв.'!B5:F36,2,FALSE)</f>
        <v>#N/A</v>
      </c>
      <c r="C28" s="231" t="e">
        <f>VLOOKUP(A28,'пр.взв.'!B5:F36,3,FALSE)</f>
        <v>#N/A</v>
      </c>
      <c r="D28" s="231" t="e">
        <f>VLOOKUP(A28,'пр.взв.'!B5:F36,4,FALSE)</f>
        <v>#N/A</v>
      </c>
      <c r="E28" s="225"/>
      <c r="F28" s="14"/>
      <c r="G28" s="14"/>
      <c r="H28" s="24"/>
      <c r="I28" s="27"/>
      <c r="J28" s="3"/>
      <c r="K28" s="31"/>
    </row>
    <row r="29" spans="1:11" ht="16.5" thickBot="1">
      <c r="A29" s="234"/>
      <c r="B29" s="230"/>
      <c r="C29" s="232"/>
      <c r="D29" s="232"/>
      <c r="E29" s="16"/>
      <c r="F29" s="226"/>
      <c r="G29" s="226"/>
      <c r="H29" s="24"/>
      <c r="I29" s="224"/>
      <c r="J29" s="2"/>
      <c r="K29" s="30"/>
    </row>
    <row r="30" spans="1:9" ht="16.5" thickBot="1">
      <c r="A30" s="240">
        <v>4</v>
      </c>
      <c r="B30" s="235" t="str">
        <f>VLOOKUP(A30,'пр.взв.'!B5:F36,2,FALSE)</f>
        <v>KOSTENKO Yana</v>
      </c>
      <c r="C30" s="237" t="str">
        <f>VLOOKUP(A30,'пр.взв.'!B5:F36,3,FALSE)</f>
        <v>1987</v>
      </c>
      <c r="D30" s="237" t="str">
        <f>VLOOKUP(A30,'пр.взв.'!B5:F36,4,FALSE)</f>
        <v>RUS</v>
      </c>
      <c r="E30" s="11"/>
      <c r="F30" s="14"/>
      <c r="G30" s="14"/>
      <c r="H30" s="24"/>
      <c r="I30" s="225"/>
    </row>
    <row r="31" spans="1:9" ht="12.75">
      <c r="A31" s="233"/>
      <c r="B31" s="236"/>
      <c r="C31" s="238"/>
      <c r="D31" s="238"/>
      <c r="E31" s="224"/>
      <c r="F31" s="14"/>
      <c r="G31" s="14"/>
      <c r="H31" s="24"/>
      <c r="I31" s="12"/>
    </row>
    <row r="32" spans="1:9" ht="13.5" thickBot="1">
      <c r="A32" s="233">
        <v>12</v>
      </c>
      <c r="B32" s="229" t="e">
        <f>VLOOKUP(A32,'пр.взв.'!B5:F36,2,FALSE)</f>
        <v>#N/A</v>
      </c>
      <c r="C32" s="231" t="e">
        <f>VLOOKUP(A32,'пр.взв.'!B5:F36,3,FALSE)</f>
        <v>#N/A</v>
      </c>
      <c r="D32" s="231" t="e">
        <f>VLOOKUP(A32,'пр.взв.'!B5:F36,4,FALSE)</f>
        <v>#N/A</v>
      </c>
      <c r="E32" s="225"/>
      <c r="F32" s="19"/>
      <c r="G32" s="14"/>
      <c r="H32" s="24"/>
      <c r="I32" s="12"/>
    </row>
    <row r="33" spans="1:9" ht="16.5" thickBot="1">
      <c r="A33" s="234"/>
      <c r="B33" s="230"/>
      <c r="C33" s="232"/>
      <c r="D33" s="232"/>
      <c r="E33" s="16"/>
      <c r="F33" s="20"/>
      <c r="G33" s="224"/>
      <c r="H33" s="26"/>
      <c r="I33" s="12"/>
    </row>
    <row r="34" spans="1:9" ht="16.5" thickBot="1">
      <c r="A34" s="240">
        <v>8</v>
      </c>
      <c r="B34" s="235" t="str">
        <f>VLOOKUP(A34,'пр.взв.'!B5:F36,2,FALSE)</f>
        <v>TSEND-AYUSH Tserennadmid</v>
      </c>
      <c r="C34" s="237" t="str">
        <f>VLOOKUP(A34,'пр.взв.'!B5:F36,3,FALSE)</f>
        <v>1990</v>
      </c>
      <c r="D34" s="237" t="str">
        <f>VLOOKUP(A34,'пр.взв.'!B5:F36,4,FALSE)</f>
        <v>MNG</v>
      </c>
      <c r="E34" s="11"/>
      <c r="F34" s="21"/>
      <c r="G34" s="225"/>
      <c r="H34" s="9"/>
      <c r="I34" s="9"/>
    </row>
    <row r="35" spans="1:9" ht="15.75">
      <c r="A35" s="233"/>
      <c r="B35" s="236"/>
      <c r="C35" s="238"/>
      <c r="D35" s="238"/>
      <c r="E35" s="224"/>
      <c r="F35" s="22"/>
      <c r="G35" s="16"/>
      <c r="H35" s="17"/>
      <c r="I35" s="17"/>
    </row>
    <row r="36" spans="1:9" ht="16.5" thickBot="1">
      <c r="A36" s="233">
        <v>16</v>
      </c>
      <c r="B36" s="229" t="e">
        <f>VLOOKUP(A36,'пр.взв.'!B5:F36,2,FALSE)</f>
        <v>#N/A</v>
      </c>
      <c r="C36" s="231" t="e">
        <f>VLOOKUP(A36,'пр.взв.'!B5:F36,3,FALSE)</f>
        <v>#N/A</v>
      </c>
      <c r="D36" s="231" t="e">
        <f>VLOOKUP(A36,'пр.взв.'!B5:F36,4,FALSE)</f>
        <v>#N/A</v>
      </c>
      <c r="E36" s="225"/>
      <c r="F36" s="16"/>
      <c r="G36" s="16"/>
      <c r="H36" s="17"/>
      <c r="I36" s="17"/>
    </row>
    <row r="37" spans="1:9" ht="16.5" thickBot="1">
      <c r="A37" s="234"/>
      <c r="B37" s="230"/>
      <c r="C37" s="232"/>
      <c r="D37" s="23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9"/>
      <c r="C40" s="34"/>
      <c r="D40" s="22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2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9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9"/>
      <c r="C49" s="32"/>
      <c r="D49" s="22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2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9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6">
      <selection activeCell="B23" sqref="A1:H24"/>
    </sheetView>
  </sheetViews>
  <sheetFormatPr defaultColWidth="9.140625" defaultRowHeight="12.75"/>
  <sheetData>
    <row r="1" spans="1:8" ht="15.75" thickBot="1">
      <c r="A1" s="264" t="str">
        <f>'[1]реквизиты'!$A$2</f>
        <v>The World SAMBO Championship 2010 /F/</v>
      </c>
      <c r="B1" s="265"/>
      <c r="C1" s="265"/>
      <c r="D1" s="265"/>
      <c r="E1" s="265"/>
      <c r="F1" s="265"/>
      <c r="G1" s="265"/>
      <c r="H1" s="266"/>
    </row>
    <row r="2" spans="1:8" ht="12.75">
      <c r="A2" s="267" t="str">
        <f>'[1]реквизиты'!$A$3</f>
        <v>November 04 - 08, 2010       Tashkent /Uzbekistan/</v>
      </c>
      <c r="B2" s="267"/>
      <c r="C2" s="267"/>
      <c r="D2" s="267"/>
      <c r="E2" s="267"/>
      <c r="F2" s="267"/>
      <c r="G2" s="267"/>
      <c r="H2" s="267"/>
    </row>
    <row r="3" spans="1:8" ht="18">
      <c r="A3" s="268" t="s">
        <v>39</v>
      </c>
      <c r="B3" s="268"/>
      <c r="C3" s="268"/>
      <c r="D3" s="268"/>
      <c r="E3" s="268"/>
      <c r="F3" s="268"/>
      <c r="G3" s="268"/>
      <c r="H3" s="268"/>
    </row>
    <row r="4" spans="2:8" ht="18">
      <c r="B4" s="111"/>
      <c r="C4" s="269" t="str">
        <f>'пр.взв.'!A4</f>
        <v>Weight category 60  кg.</v>
      </c>
      <c r="D4" s="269"/>
      <c r="E4" s="269"/>
      <c r="F4" s="269"/>
      <c r="G4" s="269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10" ht="18">
      <c r="A6" s="261" t="s">
        <v>40</v>
      </c>
      <c r="B6" s="254" t="str">
        <f>VLOOKUP(J6,'пр.взв.'!B7:F38,2,FALSE)</f>
        <v>ILIEVA Ivelina</v>
      </c>
      <c r="C6" s="254"/>
      <c r="D6" s="254"/>
      <c r="E6" s="254"/>
      <c r="F6" s="254"/>
      <c r="G6" s="254"/>
      <c r="H6" s="247" t="str">
        <f>VLOOKUP(J6,'пр.взв.'!B7:F22,3,FALSE)</f>
        <v>1991</v>
      </c>
      <c r="I6" s="112"/>
      <c r="J6" s="113">
        <f>'пр.хода'!I21</f>
        <v>2</v>
      </c>
    </row>
    <row r="7" spans="1:10" ht="18">
      <c r="A7" s="262"/>
      <c r="B7" s="255"/>
      <c r="C7" s="255"/>
      <c r="D7" s="255"/>
      <c r="E7" s="255"/>
      <c r="F7" s="255"/>
      <c r="G7" s="255"/>
      <c r="H7" s="256"/>
      <c r="I7" s="112"/>
      <c r="J7" s="113"/>
    </row>
    <row r="8" spans="1:10" ht="18">
      <c r="A8" s="262"/>
      <c r="B8" s="257" t="str">
        <f>VLOOKUP(J6,'пр.взв.'!B7:F22,4,FALSE)</f>
        <v>BUL</v>
      </c>
      <c r="C8" s="257"/>
      <c r="D8" s="257"/>
      <c r="E8" s="257"/>
      <c r="F8" s="257"/>
      <c r="G8" s="257"/>
      <c r="H8" s="256"/>
      <c r="I8" s="112"/>
      <c r="J8" s="113"/>
    </row>
    <row r="9" spans="1:10" ht="18.75" thickBot="1">
      <c r="A9" s="263"/>
      <c r="B9" s="249"/>
      <c r="C9" s="249"/>
      <c r="D9" s="249"/>
      <c r="E9" s="249"/>
      <c r="F9" s="249"/>
      <c r="G9" s="249"/>
      <c r="H9" s="250"/>
      <c r="I9" s="112"/>
      <c r="J9" s="113"/>
    </row>
    <row r="10" spans="1:10" ht="18.7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8">
      <c r="A11" s="258" t="s">
        <v>41</v>
      </c>
      <c r="B11" s="254" t="str">
        <f>VLOOKUP(J11,'пр.взв.'!B7:F38,2,FALSE)</f>
        <v>SAYKO Olena</v>
      </c>
      <c r="C11" s="254"/>
      <c r="D11" s="254"/>
      <c r="E11" s="254"/>
      <c r="F11" s="254"/>
      <c r="G11" s="254"/>
      <c r="H11" s="247" t="str">
        <f>VLOOKUP(J11,'пр.взв.'!B7:F38,3,FALSE)</f>
        <v>1987</v>
      </c>
      <c r="I11" s="112"/>
      <c r="J11" s="113">
        <f>'пр.хода'!L7</f>
        <v>1</v>
      </c>
    </row>
    <row r="12" spans="1:10" ht="18">
      <c r="A12" s="259"/>
      <c r="B12" s="255"/>
      <c r="C12" s="255"/>
      <c r="D12" s="255"/>
      <c r="E12" s="255"/>
      <c r="F12" s="255"/>
      <c r="G12" s="255"/>
      <c r="H12" s="256"/>
      <c r="I12" s="112"/>
      <c r="J12" s="113"/>
    </row>
    <row r="13" spans="1:10" ht="18">
      <c r="A13" s="259"/>
      <c r="B13" s="257" t="str">
        <f>VLOOKUP(J11,'пр.взв.'!B7:F38,4,FALSE)</f>
        <v>UKR</v>
      </c>
      <c r="C13" s="257"/>
      <c r="D13" s="257"/>
      <c r="E13" s="257"/>
      <c r="F13" s="257"/>
      <c r="G13" s="257"/>
      <c r="H13" s="256"/>
      <c r="I13" s="112"/>
      <c r="J13" s="113"/>
    </row>
    <row r="14" spans="1:10" ht="18.75" thickBot="1">
      <c r="A14" s="260"/>
      <c r="B14" s="249"/>
      <c r="C14" s="249"/>
      <c r="D14" s="249"/>
      <c r="E14" s="249"/>
      <c r="F14" s="249"/>
      <c r="G14" s="249"/>
      <c r="H14" s="250"/>
      <c r="I14" s="112"/>
      <c r="J14" s="113"/>
    </row>
    <row r="15" spans="1:10" ht="18.7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18" customHeight="1">
      <c r="A16" s="251" t="s">
        <v>42</v>
      </c>
      <c r="B16" s="254" t="str">
        <f>VLOOKUP(J16,'пр.взв.'!B2:F43,2,FALSE)</f>
        <v>PRAKAPENKA Katsiaryna</v>
      </c>
      <c r="C16" s="254"/>
      <c r="D16" s="254"/>
      <c r="E16" s="254"/>
      <c r="F16" s="254"/>
      <c r="G16" s="254"/>
      <c r="H16" s="247" t="str">
        <f>VLOOKUP(J16,'пр.взв.'!B2:F43,3,FALSE)</f>
        <v>1980</v>
      </c>
      <c r="I16" s="112"/>
      <c r="J16" s="113">
        <f>'пр.хода'!E44</f>
        <v>7</v>
      </c>
    </row>
    <row r="17" spans="1:10" ht="18" customHeight="1">
      <c r="A17" s="252"/>
      <c r="B17" s="255"/>
      <c r="C17" s="255"/>
      <c r="D17" s="255"/>
      <c r="E17" s="255"/>
      <c r="F17" s="255"/>
      <c r="G17" s="255"/>
      <c r="H17" s="256"/>
      <c r="I17" s="112"/>
      <c r="J17" s="113"/>
    </row>
    <row r="18" spans="1:10" ht="18">
      <c r="A18" s="252"/>
      <c r="B18" s="257" t="str">
        <f>VLOOKUP(J16,'пр.взв.'!B2:F43,4,FALSE)</f>
        <v>BLR</v>
      </c>
      <c r="C18" s="257"/>
      <c r="D18" s="257"/>
      <c r="E18" s="257"/>
      <c r="F18" s="257"/>
      <c r="G18" s="257"/>
      <c r="H18" s="256"/>
      <c r="I18" s="112"/>
      <c r="J18" s="113"/>
    </row>
    <row r="19" spans="1:10" ht="18.75" thickBot="1">
      <c r="A19" s="253"/>
      <c r="B19" s="249"/>
      <c r="C19" s="249"/>
      <c r="D19" s="249"/>
      <c r="E19" s="249"/>
      <c r="F19" s="249"/>
      <c r="G19" s="249"/>
      <c r="H19" s="250"/>
      <c r="I19" s="112"/>
      <c r="J19" s="113"/>
    </row>
    <row r="20" spans="1:10" ht="18.75" thickBo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8" customHeight="1">
      <c r="A21" s="251" t="s">
        <v>42</v>
      </c>
      <c r="B21" s="254" t="str">
        <f>VLOOKUP(J21,'пр.взв.'!B1:F48,2,FALSE)</f>
        <v>KOSTENKO Yana</v>
      </c>
      <c r="C21" s="254"/>
      <c r="D21" s="254"/>
      <c r="E21" s="254"/>
      <c r="F21" s="254"/>
      <c r="G21" s="254"/>
      <c r="H21" s="247" t="str">
        <f>VLOOKUP(J21,'пр.взв.'!B1:F48,3,FALSE)</f>
        <v>1987</v>
      </c>
      <c r="I21" s="112"/>
      <c r="J21" s="113">
        <f>'пр.хода'!E53</f>
        <v>4</v>
      </c>
    </row>
    <row r="22" spans="1:10" ht="18" customHeight="1">
      <c r="A22" s="252"/>
      <c r="B22" s="255"/>
      <c r="C22" s="255"/>
      <c r="D22" s="255"/>
      <c r="E22" s="255"/>
      <c r="F22" s="255"/>
      <c r="G22" s="255"/>
      <c r="H22" s="256"/>
      <c r="I22" s="112"/>
      <c r="J22" s="113"/>
    </row>
    <row r="23" spans="1:9" ht="18">
      <c r="A23" s="252"/>
      <c r="B23" s="257" t="str">
        <f>VLOOKUP(J21,'пр.взв.'!B1:F48,4,FALSE)</f>
        <v>RUS</v>
      </c>
      <c r="C23" s="257"/>
      <c r="D23" s="257"/>
      <c r="E23" s="257"/>
      <c r="F23" s="257"/>
      <c r="G23" s="257"/>
      <c r="H23" s="256"/>
      <c r="I23" s="112"/>
    </row>
    <row r="24" spans="1:9" ht="18.75" thickBot="1">
      <c r="A24" s="253"/>
      <c r="B24" s="249"/>
      <c r="C24" s="249"/>
      <c r="D24" s="249"/>
      <c r="E24" s="249"/>
      <c r="F24" s="249"/>
      <c r="G24" s="249"/>
      <c r="H24" s="250"/>
      <c r="I24" s="112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43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10" ht="12.75">
      <c r="A28" s="245" t="e">
        <f>VLOOKUP(J28,'пр.взв.'!B7:F38,5,FALSE)</f>
        <v>#N/A</v>
      </c>
      <c r="B28" s="246"/>
      <c r="C28" s="246"/>
      <c r="D28" s="246"/>
      <c r="E28" s="246"/>
      <c r="F28" s="246"/>
      <c r="G28" s="246"/>
      <c r="H28" s="247"/>
      <c r="J28">
        <v>0</v>
      </c>
    </row>
    <row r="29" spans="1:8" ht="13.5" thickBot="1">
      <c r="A29" s="248"/>
      <c r="B29" s="249"/>
      <c r="C29" s="249"/>
      <c r="D29" s="249"/>
      <c r="E29" s="249"/>
      <c r="F29" s="249"/>
      <c r="G29" s="249"/>
      <c r="H29" s="250"/>
    </row>
    <row r="32" spans="1:8" ht="18">
      <c r="A32" s="112" t="s">
        <v>44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</sheetData>
  <mergeCells count="21">
    <mergeCell ref="A1:H1"/>
    <mergeCell ref="A2:H2"/>
    <mergeCell ref="A3:H3"/>
    <mergeCell ref="C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8">
      <selection activeCell="B29" sqref="B29:B3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276" t="s">
        <v>10</v>
      </c>
      <c r="D1" s="277"/>
      <c r="E1" s="277"/>
      <c r="F1" s="277"/>
      <c r="G1" s="277"/>
      <c r="H1" s="278"/>
      <c r="I1" s="270" t="str">
        <f>HYPERLINK('[1]реквизиты'!$A$2)</f>
        <v>The World SAMBO Championship 2010 /F/</v>
      </c>
      <c r="J1" s="271"/>
      <c r="K1" s="271"/>
      <c r="L1" s="271"/>
      <c r="M1" s="271"/>
      <c r="N1" s="272"/>
      <c r="O1" s="45"/>
      <c r="P1" s="45"/>
      <c r="Q1" s="45"/>
      <c r="R1" s="45"/>
      <c r="S1" s="8"/>
    </row>
    <row r="2" spans="1:14" ht="31.5" customHeight="1" thickBot="1">
      <c r="A2" s="3"/>
      <c r="B2" s="65"/>
      <c r="C2" s="279" t="str">
        <f>HYPERLINK('пр.взв.'!A4)</f>
        <v>Weight category 60  кg.</v>
      </c>
      <c r="D2" s="280"/>
      <c r="E2" s="280"/>
      <c r="F2" s="280"/>
      <c r="G2" s="280"/>
      <c r="H2" s="281"/>
      <c r="I2" s="273" t="str">
        <f>HYPERLINK('[1]реквизиты'!$A$3)</f>
        <v>November 04 - 08, 2010       Tashkent /Uzbekistan/</v>
      </c>
      <c r="J2" s="274"/>
      <c r="K2" s="274"/>
      <c r="L2" s="274"/>
      <c r="M2" s="274"/>
      <c r="N2" s="275"/>
    </row>
    <row r="3" spans="1:10" ht="19.5" customHeight="1">
      <c r="A3" s="361" t="s">
        <v>36</v>
      </c>
      <c r="D3" s="96"/>
      <c r="E3" s="96"/>
      <c r="F3" s="96"/>
      <c r="G3" s="96"/>
      <c r="H3" s="96"/>
      <c r="I3" s="96"/>
      <c r="J3" s="96"/>
    </row>
    <row r="4" ht="12.75" customHeight="1" thickBot="1">
      <c r="A4" s="360" t="s">
        <v>23</v>
      </c>
    </row>
    <row r="5" spans="1:14" ht="12.75" customHeight="1" thickBot="1">
      <c r="A5" s="350">
        <v>1</v>
      </c>
      <c r="B5" s="297" t="str">
        <f>VLOOKUP(A5,'пр.взв.'!B7:F38,2,FALSE)</f>
        <v>SAYKO Olena</v>
      </c>
      <c r="C5" s="239" t="str">
        <f>VLOOKUP(A5,'пр.взв.'!B7:F38,3,FALSE)</f>
        <v>1987</v>
      </c>
      <c r="D5" s="239" t="str">
        <f>VLOOKUP(A5,'пр.взв.'!B7:F38,4,FALSE)</f>
        <v>UKR</v>
      </c>
      <c r="E5" s="11"/>
      <c r="F5" s="12"/>
      <c r="G5" s="12"/>
      <c r="H5" s="12"/>
      <c r="I5" s="12"/>
      <c r="J5" s="12"/>
      <c r="K5" s="308">
        <v>1</v>
      </c>
      <c r="L5" s="324">
        <f>I21</f>
        <v>2</v>
      </c>
      <c r="M5" s="362" t="str">
        <f>VLOOKUP(L5,'пр.взв.'!B7:E38,2,FALSE)</f>
        <v>ILIEVA Ivelina</v>
      </c>
      <c r="N5" s="328" t="str">
        <f>VLOOKUP(L5,'пр.взв.'!B7:F38,4,FALSE)</f>
        <v>BUL</v>
      </c>
    </row>
    <row r="6" spans="1:14" ht="12.75" customHeight="1">
      <c r="A6" s="351"/>
      <c r="B6" s="298"/>
      <c r="C6" s="231"/>
      <c r="D6" s="231"/>
      <c r="E6" s="303" t="s">
        <v>88</v>
      </c>
      <c r="F6" s="14"/>
      <c r="G6" s="14"/>
      <c r="H6" s="58"/>
      <c r="K6" s="309"/>
      <c r="L6" s="320"/>
      <c r="M6" s="356"/>
      <c r="N6" s="326"/>
    </row>
    <row r="7" spans="1:18" ht="12.75" customHeight="1" thickBot="1">
      <c r="A7" s="352">
        <v>9</v>
      </c>
      <c r="B7" s="354" t="str">
        <f>VLOOKUP(A7,'пр.взв.'!B7:F38,2,FALSE)</f>
        <v>HALIYEVA Nasiba</v>
      </c>
      <c r="C7" s="231" t="str">
        <f>VLOOKUP(A7,'пр.взв.'!B7:F38,3,FALSE)</f>
        <v>1985</v>
      </c>
      <c r="D7" s="231" t="str">
        <f>VLOOKUP(A7,'пр.взв.'!B7:F38,4,FALSE)</f>
        <v>TKM</v>
      </c>
      <c r="E7" s="304"/>
      <c r="F7" s="19"/>
      <c r="G7" s="14"/>
      <c r="H7" s="12"/>
      <c r="K7" s="310">
        <v>2</v>
      </c>
      <c r="L7" s="319">
        <v>1</v>
      </c>
      <c r="M7" s="334" t="str">
        <f>VLOOKUP(L7,'пр.взв.'!B7:E38,2,FALSE)</f>
        <v>SAYKO Olena</v>
      </c>
      <c r="N7" s="325" t="str">
        <f>VLOOKUP(L7,'пр.взв.'!B7:E38,4,FALSE)</f>
        <v>UKR</v>
      </c>
      <c r="R7" s="7"/>
    </row>
    <row r="8" spans="1:14" ht="12.75" customHeight="1" thickBot="1">
      <c r="A8" s="353"/>
      <c r="B8" s="355"/>
      <c r="C8" s="232"/>
      <c r="D8" s="232"/>
      <c r="E8" s="16"/>
      <c r="F8" s="20"/>
      <c r="G8" s="303" t="s">
        <v>88</v>
      </c>
      <c r="H8" s="12"/>
      <c r="K8" s="310"/>
      <c r="L8" s="320"/>
      <c r="M8" s="356"/>
      <c r="N8" s="326"/>
    </row>
    <row r="9" spans="1:14" ht="12.75" customHeight="1" thickBot="1">
      <c r="A9" s="240">
        <v>5</v>
      </c>
      <c r="B9" s="297" t="str">
        <f>VLOOKUP(A9,'пр.взв.'!B7:F38,2,FALSE)</f>
        <v>GORBUNOVA Alena</v>
      </c>
      <c r="C9" s="237" t="str">
        <f>VLOOKUP(A9,'пр.взв.'!B7:F38,3,FALSE)</f>
        <v>1986</v>
      </c>
      <c r="D9" s="237" t="str">
        <f>VLOOKUP(A9,'пр.взв.'!B7:F38,4,FALSE)</f>
        <v>KAZ</v>
      </c>
      <c r="E9" s="11"/>
      <c r="F9" s="20"/>
      <c r="G9" s="304"/>
      <c r="H9" s="25"/>
      <c r="I9" s="12"/>
      <c r="K9" s="346">
        <v>3</v>
      </c>
      <c r="L9" s="319">
        <f>E44</f>
        <v>7</v>
      </c>
      <c r="M9" s="334" t="str">
        <f>VLOOKUP(L9,'пр.взв.'!B7:E38,2,FALSE)</f>
        <v>PRAKAPENKA Katsiaryna</v>
      </c>
      <c r="N9" s="325" t="str">
        <f>VLOOKUP(L9,'пр.взв.'!B7:E38,4,FALSE)</f>
        <v>BLR</v>
      </c>
    </row>
    <row r="10" spans="1:14" ht="12.75" customHeight="1">
      <c r="A10" s="233"/>
      <c r="B10" s="298"/>
      <c r="C10" s="238"/>
      <c r="D10" s="238"/>
      <c r="E10" s="291" t="s">
        <v>82</v>
      </c>
      <c r="F10" s="23"/>
      <c r="G10" s="14"/>
      <c r="H10" s="24"/>
      <c r="I10" s="12"/>
      <c r="J10" s="12"/>
      <c r="K10" s="346"/>
      <c r="L10" s="320"/>
      <c r="M10" s="356"/>
      <c r="N10" s="326"/>
    </row>
    <row r="11" spans="1:14" ht="12.75" customHeight="1" thickBot="1">
      <c r="A11" s="233">
        <v>13</v>
      </c>
      <c r="B11" s="293" t="e">
        <f>VLOOKUP(A11,'пр.взв.'!B7:F38,2,FALSE)</f>
        <v>#N/A</v>
      </c>
      <c r="C11" s="295" t="e">
        <f>VLOOKUP(A11,'пр.взв.'!B7:F38,3,FALSE)</f>
        <v>#N/A</v>
      </c>
      <c r="D11" s="295" t="e">
        <f>VLOOKUP(A11,'пр.взв.'!B7:F38,4,FALSE)</f>
        <v>#N/A</v>
      </c>
      <c r="E11" s="292"/>
      <c r="F11" s="14"/>
      <c r="G11" s="14"/>
      <c r="H11" s="24"/>
      <c r="I11" s="27"/>
      <c r="J11" s="28"/>
      <c r="K11" s="346">
        <v>3</v>
      </c>
      <c r="L11" s="319">
        <f>E53</f>
        <v>4</v>
      </c>
      <c r="M11" s="334" t="str">
        <f>VLOOKUP(L11,'пр.взв.'!B7:E38,2,FALSE)</f>
        <v>KOSTENKO Yana</v>
      </c>
      <c r="N11" s="325" t="str">
        <f>VLOOKUP(L11,'пр.взв.'!B7:E38,4,FALSE)</f>
        <v>RUS</v>
      </c>
    </row>
    <row r="12" spans="1:14" ht="12.75" customHeight="1" thickBot="1">
      <c r="A12" s="234"/>
      <c r="B12" s="294"/>
      <c r="C12" s="296"/>
      <c r="D12" s="296"/>
      <c r="E12" s="16"/>
      <c r="F12" s="226"/>
      <c r="G12" s="226"/>
      <c r="H12" s="24"/>
      <c r="I12" s="305">
        <v>1</v>
      </c>
      <c r="J12" s="12"/>
      <c r="K12" s="346"/>
      <c r="L12" s="320"/>
      <c r="M12" s="356"/>
      <c r="N12" s="326"/>
    </row>
    <row r="13" spans="1:18" ht="12.75" customHeight="1" thickBot="1">
      <c r="A13" s="240">
        <v>3</v>
      </c>
      <c r="B13" s="297" t="str">
        <f>VLOOKUP(A13,'пр.взв.'!B7:F38,2,FALSE)</f>
        <v>CASTILLO GUEVARA Diana</v>
      </c>
      <c r="C13" s="237" t="str">
        <f>VLOOKUP(A13,'пр.взв.'!B7:F38,3,FALSE)</f>
        <v>1985</v>
      </c>
      <c r="D13" s="237" t="str">
        <f>VLOOKUP(A13,'пр.взв.'!B7:F38,4,FALSE)</f>
        <v>VEN</v>
      </c>
      <c r="E13" s="11"/>
      <c r="F13" s="14"/>
      <c r="G13" s="14"/>
      <c r="H13" s="24"/>
      <c r="I13" s="304"/>
      <c r="J13" s="12"/>
      <c r="K13" s="347">
        <v>5</v>
      </c>
      <c r="L13" s="319">
        <v>9</v>
      </c>
      <c r="M13" s="357" t="str">
        <f>VLOOKUP(L13,'пр.взв.'!B7:E38,2,FALSE)</f>
        <v>HALIYEVA Nasiba</v>
      </c>
      <c r="N13" s="325" t="str">
        <f>VLOOKUP(L13,'пр.взв.'!B7:E38,4,FALSE)</f>
        <v>TKM</v>
      </c>
      <c r="O13" s="104"/>
      <c r="P13" s="104"/>
      <c r="Q13" s="104"/>
      <c r="R13" s="104"/>
    </row>
    <row r="14" spans="1:18" ht="12.75" customHeight="1">
      <c r="A14" s="233"/>
      <c r="B14" s="298"/>
      <c r="C14" s="238"/>
      <c r="D14" s="238"/>
      <c r="E14" s="291" t="s">
        <v>83</v>
      </c>
      <c r="F14" s="14"/>
      <c r="G14" s="14"/>
      <c r="H14" s="24"/>
      <c r="I14" s="74"/>
      <c r="J14" s="12"/>
      <c r="K14" s="347"/>
      <c r="L14" s="320"/>
      <c r="M14" s="358"/>
      <c r="N14" s="326"/>
      <c r="O14" s="104"/>
      <c r="P14" s="104"/>
      <c r="Q14" s="104"/>
      <c r="R14" s="104"/>
    </row>
    <row r="15" spans="1:18" ht="12.75" customHeight="1" thickBot="1">
      <c r="A15" s="233">
        <v>11</v>
      </c>
      <c r="B15" s="293" t="e">
        <f>VLOOKUP(A15,'пр.взв.'!B7:F38,2,FALSE)</f>
        <v>#N/A</v>
      </c>
      <c r="C15" s="295" t="e">
        <f>VLOOKUP(A15,'пр.взв.'!B7:F38,3,FALSE)</f>
        <v>#N/A</v>
      </c>
      <c r="D15" s="295" t="e">
        <f>VLOOKUP(A15,'пр.взв.'!B7:F38,4,FALSE)</f>
        <v>#N/A</v>
      </c>
      <c r="E15" s="292"/>
      <c r="F15" s="19"/>
      <c r="G15" s="14"/>
      <c r="H15" s="24"/>
      <c r="I15" s="24"/>
      <c r="J15" s="12"/>
      <c r="K15" s="347">
        <v>5</v>
      </c>
      <c r="L15" s="319">
        <v>6</v>
      </c>
      <c r="M15" s="334" t="str">
        <f>VLOOKUP(L15,'пр.взв.'!B7:E38,2,FALSE)</f>
        <v>SATTAROVA Mukhaed</v>
      </c>
      <c r="N15" s="325" t="str">
        <f>VLOOKUP(L15,'пр.взв.'!B7:E38,4,FALSE)</f>
        <v>UZB</v>
      </c>
      <c r="O15" s="104"/>
      <c r="P15" s="104"/>
      <c r="Q15" s="104"/>
      <c r="R15" s="104"/>
    </row>
    <row r="16" spans="1:18" ht="12.75" customHeight="1" thickBot="1">
      <c r="A16" s="234"/>
      <c r="B16" s="294"/>
      <c r="C16" s="296"/>
      <c r="D16" s="296"/>
      <c r="E16" s="16"/>
      <c r="F16" s="20"/>
      <c r="G16" s="285" t="s">
        <v>84</v>
      </c>
      <c r="H16" s="26"/>
      <c r="I16" s="24"/>
      <c r="J16" s="12"/>
      <c r="K16" s="347"/>
      <c r="L16" s="320"/>
      <c r="M16" s="356"/>
      <c r="N16" s="326"/>
      <c r="O16" s="104"/>
      <c r="P16" s="104"/>
      <c r="Q16" s="104"/>
      <c r="R16" s="104"/>
    </row>
    <row r="17" spans="1:18" ht="12.75" customHeight="1" thickBot="1">
      <c r="A17" s="348">
        <v>7</v>
      </c>
      <c r="B17" s="297" t="str">
        <f>VLOOKUP(A17,'пр.взв.'!B7:F38,2,FALSE)</f>
        <v>PRAKAPENKA Katsiaryna</v>
      </c>
      <c r="C17" s="237" t="str">
        <f>VLOOKUP(A17,'пр.взв.'!B7:F38,3,FALSE)</f>
        <v>1980</v>
      </c>
      <c r="D17" s="237" t="str">
        <f>VLOOKUP(A17,'пр.взв.'!B7:F38,4,FALSE)</f>
        <v>BLR</v>
      </c>
      <c r="E17" s="11"/>
      <c r="F17" s="21"/>
      <c r="G17" s="286"/>
      <c r="H17" s="9"/>
      <c r="I17" s="41"/>
      <c r="J17" s="9"/>
      <c r="K17" s="306" t="s">
        <v>84</v>
      </c>
      <c r="L17" s="319">
        <v>5</v>
      </c>
      <c r="M17" s="334" t="str">
        <f>VLOOKUP(L17,'пр.взв.'!B7:E38,2,FALSE)</f>
        <v>GORBUNOVA Alena</v>
      </c>
      <c r="N17" s="325" t="str">
        <f>VLOOKUP(L17,'пр.взв.'!B7:E38,4,FALSE)</f>
        <v>KAZ</v>
      </c>
      <c r="O17" s="104"/>
      <c r="P17" s="104"/>
      <c r="Q17" s="104"/>
      <c r="R17" s="104"/>
    </row>
    <row r="18" spans="1:18" ht="12.75" customHeight="1">
      <c r="A18" s="349"/>
      <c r="B18" s="298"/>
      <c r="C18" s="238"/>
      <c r="D18" s="238"/>
      <c r="E18" s="285" t="s">
        <v>84</v>
      </c>
      <c r="F18" s="22"/>
      <c r="G18" s="16"/>
      <c r="H18" s="17"/>
      <c r="I18" s="24"/>
      <c r="J18" s="17"/>
      <c r="K18" s="306"/>
      <c r="L18" s="320"/>
      <c r="M18" s="356"/>
      <c r="N18" s="326"/>
      <c r="O18" s="104"/>
      <c r="P18" s="104"/>
      <c r="Q18" s="104"/>
      <c r="R18" s="104"/>
    </row>
    <row r="19" spans="1:18" ht="13.5" customHeight="1" thickBot="1">
      <c r="A19" s="233">
        <v>15</v>
      </c>
      <c r="B19" s="293" t="e">
        <f>VLOOKUP(A19,'пр.взв.'!B7:F38,2,FALSE)</f>
        <v>#N/A</v>
      </c>
      <c r="C19" s="295" t="e">
        <f>VLOOKUP(A19,'пр.взв.'!B7:F38,3,FALSE)</f>
        <v>#N/A</v>
      </c>
      <c r="D19" s="295" t="e">
        <f>VLOOKUP(A19,'пр.взв.'!B7:F38,4,FALSE)</f>
        <v>#N/A</v>
      </c>
      <c r="E19" s="286"/>
      <c r="F19" s="16"/>
      <c r="G19" s="16"/>
      <c r="H19" s="17"/>
      <c r="I19" s="24"/>
      <c r="J19" s="17"/>
      <c r="K19" s="306" t="s">
        <v>90</v>
      </c>
      <c r="L19" s="319">
        <v>3</v>
      </c>
      <c r="M19" s="334" t="str">
        <f>VLOOKUP(L19,'пр.взв.'!B7:E38,2,FALSE)</f>
        <v>CASTILLO GUEVARA Diana</v>
      </c>
      <c r="N19" s="325" t="str">
        <f>VLOOKUP(L19,'пр.взв.'!B7:E38,4,FALSE)</f>
        <v>VEN</v>
      </c>
      <c r="O19" s="104"/>
      <c r="P19" s="104"/>
      <c r="Q19" s="104"/>
      <c r="R19" s="104"/>
    </row>
    <row r="20" spans="1:18" ht="12" customHeight="1" thickBot="1">
      <c r="A20" s="234"/>
      <c r="B20" s="294"/>
      <c r="C20" s="296"/>
      <c r="D20" s="296"/>
      <c r="E20" s="16"/>
      <c r="F20" s="11"/>
      <c r="G20" s="11"/>
      <c r="H20" s="17"/>
      <c r="I20" s="24"/>
      <c r="J20" s="17"/>
      <c r="K20" s="306"/>
      <c r="L20" s="320"/>
      <c r="M20" s="356"/>
      <c r="N20" s="326"/>
      <c r="O20" s="104"/>
      <c r="P20" s="104"/>
      <c r="Q20" s="104"/>
      <c r="R20" s="104"/>
    </row>
    <row r="21" spans="1:18" ht="12" customHeight="1">
      <c r="A21" s="359" t="s">
        <v>37</v>
      </c>
      <c r="B21" s="117"/>
      <c r="C21" s="118"/>
      <c r="D21" s="119"/>
      <c r="E21" s="3"/>
      <c r="F21" s="3"/>
      <c r="G21" s="3"/>
      <c r="I21" s="301">
        <v>2</v>
      </c>
      <c r="K21" s="306" t="s">
        <v>90</v>
      </c>
      <c r="L21" s="319">
        <v>8</v>
      </c>
      <c r="M21" s="334" t="str">
        <f>VLOOKUP(L21,'пр.взв.'!B7:E38,2,FALSE)</f>
        <v>TSEND-AYUSH Tserennadmid</v>
      </c>
      <c r="N21" s="325" t="str">
        <f>VLOOKUP(L21,'пр.взв.'!B7:E38,4,FALSE)</f>
        <v>MNG</v>
      </c>
      <c r="O21" s="104"/>
      <c r="P21" s="104"/>
      <c r="Q21" s="104"/>
      <c r="R21" s="104"/>
    </row>
    <row r="22" spans="1:18" ht="12" customHeight="1" thickBot="1">
      <c r="A22" s="360"/>
      <c r="B22" s="77"/>
      <c r="E22" s="59"/>
      <c r="F22" s="59"/>
      <c r="G22" s="59"/>
      <c r="H22" s="59"/>
      <c r="I22" s="300"/>
      <c r="J22" s="59"/>
      <c r="K22" s="307"/>
      <c r="L22" s="321"/>
      <c r="M22" s="335"/>
      <c r="N22" s="327"/>
      <c r="O22" s="104"/>
      <c r="P22" s="104"/>
      <c r="Q22" s="104"/>
      <c r="R22" s="104"/>
    </row>
    <row r="23" spans="1:14" ht="12" customHeight="1" thickBot="1">
      <c r="A23" s="341">
        <v>2</v>
      </c>
      <c r="B23" s="297" t="str">
        <f>VLOOKUP(A23,'пр.взв.'!B7:F38,2,FALSE)</f>
        <v>ILIEVA Ivelina</v>
      </c>
      <c r="C23" s="239" t="str">
        <f>VLOOKUP(A23,'пр.взв.'!B7:F38,3,FALSE)</f>
        <v>1991</v>
      </c>
      <c r="D23" s="239" t="str">
        <f>VLOOKUP(A23,'пр.взв.'!B7:F38,4,FALSE)</f>
        <v>BUL</v>
      </c>
      <c r="E23" s="11"/>
      <c r="F23" s="12"/>
      <c r="G23" s="12"/>
      <c r="H23" s="12"/>
      <c r="I23" s="74"/>
      <c r="K23" s="282"/>
      <c r="L23" s="332"/>
      <c r="M23" s="330"/>
      <c r="N23" s="322"/>
    </row>
    <row r="24" spans="1:14" ht="12" customHeight="1">
      <c r="A24" s="342"/>
      <c r="B24" s="298"/>
      <c r="C24" s="231"/>
      <c r="D24" s="231"/>
      <c r="E24" s="299" t="s">
        <v>85</v>
      </c>
      <c r="F24" s="14"/>
      <c r="G24" s="14"/>
      <c r="H24" s="58"/>
      <c r="I24" s="31"/>
      <c r="K24" s="282"/>
      <c r="L24" s="333"/>
      <c r="M24" s="331"/>
      <c r="N24" s="323"/>
    </row>
    <row r="25" spans="1:14" ht="12" customHeight="1" thickBot="1">
      <c r="A25" s="338">
        <v>10</v>
      </c>
      <c r="B25" s="293" t="e">
        <f>VLOOKUP(A25,'пр.взв.'!B7:F38,2,FALSE)</f>
        <v>#N/A</v>
      </c>
      <c r="C25" s="295" t="e">
        <f>VLOOKUP(A25,'пр.взв.'!B7:F38,3,FALSE)</f>
        <v>#N/A</v>
      </c>
      <c r="D25" s="295" t="e">
        <f>VLOOKUP(A25,'пр.взв.'!B7:F38,4,FALSE)</f>
        <v>#N/A</v>
      </c>
      <c r="E25" s="300"/>
      <c r="F25" s="19"/>
      <c r="G25" s="14"/>
      <c r="H25" s="12"/>
      <c r="I25" s="31"/>
      <c r="K25" s="329"/>
      <c r="L25" s="332"/>
      <c r="M25" s="330"/>
      <c r="N25" s="322"/>
    </row>
    <row r="26" spans="1:14" ht="12" customHeight="1" thickBot="1">
      <c r="A26" s="339"/>
      <c r="B26" s="294"/>
      <c r="C26" s="296"/>
      <c r="D26" s="296"/>
      <c r="E26" s="16"/>
      <c r="F26" s="20"/>
      <c r="G26" s="299" t="s">
        <v>85</v>
      </c>
      <c r="H26" s="12"/>
      <c r="I26" s="31"/>
      <c r="K26" s="329"/>
      <c r="L26" s="333"/>
      <c r="M26" s="331"/>
      <c r="N26" s="323"/>
    </row>
    <row r="27" spans="1:14" ht="12" customHeight="1" thickBot="1">
      <c r="A27" s="343">
        <v>6</v>
      </c>
      <c r="B27" s="297" t="str">
        <f>VLOOKUP(A27,'пр.взв.'!B7:F38,2,FALSE)</f>
        <v>SATTAROVA Mukhaed</v>
      </c>
      <c r="C27" s="237" t="str">
        <f>VLOOKUP(A27,'пр.взв.'!B7:F38,3,FALSE)</f>
        <v>1986</v>
      </c>
      <c r="D27" s="237" t="str">
        <f>VLOOKUP(A27,'пр.взв.'!B7:F38,4,FALSE)</f>
        <v>UZB</v>
      </c>
      <c r="E27" s="11"/>
      <c r="F27" s="20"/>
      <c r="G27" s="300"/>
      <c r="H27" s="25"/>
      <c r="I27" s="24"/>
      <c r="K27" s="329"/>
      <c r="L27" s="332"/>
      <c r="M27" s="330"/>
      <c r="N27" s="322"/>
    </row>
    <row r="28" spans="1:14" ht="12" customHeight="1">
      <c r="A28" s="344"/>
      <c r="B28" s="298"/>
      <c r="C28" s="238"/>
      <c r="D28" s="238"/>
      <c r="E28" s="283" t="s">
        <v>86</v>
      </c>
      <c r="F28" s="23"/>
      <c r="G28" s="14"/>
      <c r="H28" s="24"/>
      <c r="I28" s="24"/>
      <c r="J28" s="12"/>
      <c r="K28" s="329"/>
      <c r="L28" s="333"/>
      <c r="M28" s="331"/>
      <c r="N28" s="323"/>
    </row>
    <row r="29" spans="1:16" ht="12" customHeight="1" thickBot="1">
      <c r="A29" s="338">
        <v>14</v>
      </c>
      <c r="B29" s="293" t="e">
        <f>VLOOKUP(A29,'пр.взв.'!B7:F38,2,FALSE)</f>
        <v>#N/A</v>
      </c>
      <c r="C29" s="295" t="e">
        <f>VLOOKUP(A29,'пр.взв.'!B7:F38,3,FALSE)</f>
        <v>#N/A</v>
      </c>
      <c r="D29" s="295" t="e">
        <f>VLOOKUP(A29,'пр.взв.'!B7:F38,4,FALSE)</f>
        <v>#N/A</v>
      </c>
      <c r="E29" s="284"/>
      <c r="F29" s="14"/>
      <c r="G29" s="14"/>
      <c r="H29" s="24"/>
      <c r="I29" s="75"/>
      <c r="J29" s="28"/>
      <c r="K29" s="316"/>
      <c r="L29" s="311"/>
      <c r="M29" s="317"/>
      <c r="N29" s="314"/>
      <c r="O29" s="104"/>
      <c r="P29" s="104"/>
    </row>
    <row r="30" spans="1:16" ht="12" customHeight="1" thickBot="1">
      <c r="A30" s="345"/>
      <c r="B30" s="294"/>
      <c r="C30" s="296"/>
      <c r="D30" s="296"/>
      <c r="E30" s="16"/>
      <c r="F30" s="226"/>
      <c r="G30" s="226"/>
      <c r="H30" s="24"/>
      <c r="I30" s="301">
        <v>2</v>
      </c>
      <c r="J30" s="12"/>
      <c r="K30" s="316"/>
      <c r="L30" s="312"/>
      <c r="M30" s="318"/>
      <c r="N30" s="315"/>
      <c r="O30" s="104"/>
      <c r="P30" s="104"/>
    </row>
    <row r="31" spans="1:16" ht="12" customHeight="1" thickBot="1">
      <c r="A31" s="336">
        <v>4</v>
      </c>
      <c r="B31" s="297" t="str">
        <f>VLOOKUP(A31,'пр.взв.'!B7:F38,2,FALSE)</f>
        <v>KOSTENKO Yana</v>
      </c>
      <c r="C31" s="237" t="str">
        <f>VLOOKUP(A31,'пр.взв.'!B7:F38,3,FALSE)</f>
        <v>1987</v>
      </c>
      <c r="D31" s="237" t="str">
        <f>VLOOKUP(A31,'пр.взв.'!B7:F38,4,FALSE)</f>
        <v>RUS</v>
      </c>
      <c r="E31" s="11"/>
      <c r="F31" s="14"/>
      <c r="G31" s="14"/>
      <c r="H31" s="24"/>
      <c r="I31" s="300"/>
      <c r="J31" s="12"/>
      <c r="K31" s="316"/>
      <c r="L31" s="311"/>
      <c r="M31" s="317"/>
      <c r="N31" s="314"/>
      <c r="O31" s="104"/>
      <c r="P31" s="104"/>
    </row>
    <row r="32" spans="1:16" ht="12" customHeight="1">
      <c r="A32" s="337"/>
      <c r="B32" s="298"/>
      <c r="C32" s="238"/>
      <c r="D32" s="238"/>
      <c r="E32" s="285" t="s">
        <v>87</v>
      </c>
      <c r="F32" s="14"/>
      <c r="G32" s="14"/>
      <c r="H32" s="24"/>
      <c r="I32" s="12"/>
      <c r="J32" s="12"/>
      <c r="K32" s="316"/>
      <c r="L32" s="312"/>
      <c r="M32" s="318"/>
      <c r="N32" s="315"/>
      <c r="O32" s="104"/>
      <c r="P32" s="104"/>
    </row>
    <row r="33" spans="1:16" ht="12" customHeight="1" thickBot="1">
      <c r="A33" s="338">
        <v>12</v>
      </c>
      <c r="B33" s="293">
        <v>4</v>
      </c>
      <c r="C33" s="295" t="e">
        <f>VLOOKUP(A33,'пр.взв.'!B7:F38,3,FALSE)</f>
        <v>#N/A</v>
      </c>
      <c r="D33" s="295" t="e">
        <f>VLOOKUP(A33,'пр.взв.'!B7:F38,4,FALSE)</f>
        <v>#N/A</v>
      </c>
      <c r="E33" s="286"/>
      <c r="F33" s="19"/>
      <c r="G33" s="14"/>
      <c r="H33" s="24"/>
      <c r="I33" s="12"/>
      <c r="J33" s="12"/>
      <c r="K33" s="316"/>
      <c r="L33" s="311"/>
      <c r="M33" s="317"/>
      <c r="N33" s="314"/>
      <c r="O33" s="104"/>
      <c r="P33" s="104"/>
    </row>
    <row r="34" spans="1:16" ht="12" customHeight="1" thickBot="1">
      <c r="A34" s="339"/>
      <c r="B34" s="294"/>
      <c r="C34" s="296"/>
      <c r="D34" s="296"/>
      <c r="E34" s="16"/>
      <c r="F34" s="20"/>
      <c r="G34" s="285" t="s">
        <v>87</v>
      </c>
      <c r="H34" s="26"/>
      <c r="I34" s="12"/>
      <c r="J34" s="12"/>
      <c r="K34" s="316"/>
      <c r="L34" s="312"/>
      <c r="M34" s="318"/>
      <c r="N34" s="315"/>
      <c r="O34" s="104"/>
      <c r="P34" s="104"/>
    </row>
    <row r="35" spans="1:16" ht="12" customHeight="1" thickBot="1">
      <c r="A35" s="340">
        <v>8</v>
      </c>
      <c r="B35" s="297" t="str">
        <f>VLOOKUP(A35,'пр.взв.'!B7:F38,2,FALSE)</f>
        <v>TSEND-AYUSH Tserennadmid</v>
      </c>
      <c r="C35" s="237" t="str">
        <f>VLOOKUP(A35,'пр.взв.'!B7:F38,3,FALSE)</f>
        <v>1990</v>
      </c>
      <c r="D35" s="237" t="str">
        <f>VLOOKUP(A35,'пр.взв.'!B7:F38,4,FALSE)</f>
        <v>MNG</v>
      </c>
      <c r="E35" s="11"/>
      <c r="F35" s="21"/>
      <c r="G35" s="286"/>
      <c r="H35" s="9"/>
      <c r="I35" s="9"/>
      <c r="J35" s="9"/>
      <c r="K35" s="316"/>
      <c r="L35" s="311"/>
      <c r="M35" s="317"/>
      <c r="N35" s="314"/>
      <c r="O35" s="104"/>
      <c r="P35" s="104"/>
    </row>
    <row r="36" spans="1:16" ht="14.25" customHeight="1">
      <c r="A36" s="338"/>
      <c r="B36" s="298"/>
      <c r="C36" s="238"/>
      <c r="D36" s="238"/>
      <c r="E36" s="291" t="s">
        <v>73</v>
      </c>
      <c r="F36" s="22"/>
      <c r="G36" s="16"/>
      <c r="H36" s="17"/>
      <c r="I36" s="12"/>
      <c r="J36" s="17"/>
      <c r="K36" s="316"/>
      <c r="L36" s="312"/>
      <c r="M36" s="318"/>
      <c r="N36" s="315"/>
      <c r="O36" s="86"/>
      <c r="P36" s="86"/>
    </row>
    <row r="37" spans="1:16" ht="13.5" customHeight="1" thickBot="1">
      <c r="A37" s="338">
        <v>16</v>
      </c>
      <c r="B37" s="293" t="e">
        <f>VLOOKUP(A37,'пр.взв.'!B7:F38,2,FALSE)</f>
        <v>#N/A</v>
      </c>
      <c r="C37" s="295" t="e">
        <f>VLOOKUP(A37,'пр.взв.'!B7:F38,3,FALSE)</f>
        <v>#N/A</v>
      </c>
      <c r="D37" s="295" t="e">
        <f>VLOOKUP(A37,'пр.взв.'!B7:F38,4,FALSE)</f>
        <v>#N/A</v>
      </c>
      <c r="E37" s="292"/>
      <c r="F37" s="16"/>
      <c r="G37" s="16"/>
      <c r="H37" s="17"/>
      <c r="I37" s="12"/>
      <c r="J37" s="17"/>
      <c r="K37" s="105"/>
      <c r="L37" s="105"/>
      <c r="M37" s="106"/>
      <c r="N37" s="104"/>
      <c r="O37" s="107"/>
      <c r="P37" s="86"/>
    </row>
    <row r="38" spans="1:16" ht="13.5" customHeight="1" thickBot="1">
      <c r="A38" s="339"/>
      <c r="B38" s="294"/>
      <c r="C38" s="296"/>
      <c r="D38" s="296"/>
      <c r="E38" s="16"/>
      <c r="F38" s="11"/>
      <c r="G38" s="11"/>
      <c r="H38" s="17"/>
      <c r="I38" s="12"/>
      <c r="J38" s="17"/>
      <c r="K38" s="105"/>
      <c r="L38" s="105"/>
      <c r="M38" s="108"/>
      <c r="N38" s="104"/>
      <c r="O38" s="104"/>
      <c r="P38" s="86"/>
    </row>
    <row r="39" spans="1:16" ht="12.75" customHeight="1" thickBot="1">
      <c r="A39" s="55" t="s">
        <v>2</v>
      </c>
      <c r="N39" s="3"/>
      <c r="P39" s="3"/>
    </row>
    <row r="40" spans="1:16" ht="13.5" customHeight="1">
      <c r="A40" s="283" t="s">
        <v>89</v>
      </c>
      <c r="B40" s="3"/>
      <c r="C40" s="3"/>
      <c r="D40" s="69" t="s">
        <v>45</v>
      </c>
      <c r="E40" s="3"/>
      <c r="L40" s="61"/>
      <c r="N40" s="3"/>
      <c r="P40" s="62"/>
    </row>
    <row r="41" spans="1:16" ht="12.75" customHeight="1" thickBot="1">
      <c r="A41" s="284"/>
      <c r="B41" s="5"/>
      <c r="C41" s="60"/>
      <c r="D41" s="3"/>
      <c r="E41" s="3"/>
      <c r="P41" s="62"/>
    </row>
    <row r="42" spans="2:16" ht="12.75">
      <c r="B42" s="3"/>
      <c r="C42" s="283" t="s">
        <v>89</v>
      </c>
      <c r="D42" s="3"/>
      <c r="E42" s="3"/>
      <c r="O42" s="66"/>
      <c r="P42" s="3"/>
    </row>
    <row r="43" spans="2:16" ht="13.5" thickBot="1">
      <c r="B43" s="3"/>
      <c r="C43" s="284"/>
      <c r="D43" s="29"/>
      <c r="E43" s="3"/>
      <c r="O43" s="3"/>
      <c r="P43" s="3"/>
    </row>
    <row r="44" spans="1:16" ht="13.5" customHeight="1">
      <c r="A44" s="291" t="s">
        <v>82</v>
      </c>
      <c r="B44" s="2"/>
      <c r="C44" s="60"/>
      <c r="D44" s="31"/>
      <c r="E44" s="287">
        <v>7</v>
      </c>
      <c r="F44" s="288"/>
      <c r="O44" s="67"/>
      <c r="P44" s="68"/>
    </row>
    <row r="45" spans="1:16" ht="16.5" customHeight="1" thickBot="1">
      <c r="A45" s="292"/>
      <c r="B45" s="3"/>
      <c r="C45" s="3"/>
      <c r="D45" s="31"/>
      <c r="E45" s="289"/>
      <c r="F45" s="290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285" t="s">
        <v>84</v>
      </c>
      <c r="D46" s="30"/>
      <c r="E46" s="3"/>
      <c r="M46" s="3"/>
      <c r="N46" s="3"/>
      <c r="O46" s="3"/>
      <c r="P46" s="3"/>
    </row>
    <row r="47" spans="1:16" ht="15.75" thickBot="1">
      <c r="A47" s="3"/>
      <c r="C47" s="286"/>
      <c r="D47" s="3"/>
      <c r="E47" s="3"/>
      <c r="G47" s="313" t="str">
        <f>HYPERLINK('[1]реквизиты'!$A$11)</f>
        <v>Chief referee</v>
      </c>
      <c r="H47" s="313"/>
      <c r="I47" s="313"/>
      <c r="J47" s="313"/>
      <c r="M47" s="302" t="str">
        <f>HYPERLINK('[1]реквизиты'!$G$11)</f>
        <v>E. Rashi</v>
      </c>
      <c r="N47" s="302"/>
      <c r="O47" s="3"/>
      <c r="P47" s="3"/>
    </row>
    <row r="48" spans="7:16" ht="15">
      <c r="G48" s="71"/>
      <c r="H48" s="71"/>
      <c r="I48" s="71"/>
      <c r="J48" s="71"/>
      <c r="N48" s="73" t="str">
        <f>HYPERLINK('[1]реквизиты'!$G$12)</f>
        <v>/GEO/</v>
      </c>
      <c r="O48" s="3"/>
      <c r="P48" s="3"/>
    </row>
    <row r="49" spans="1:16" ht="15">
      <c r="A49" s="282"/>
      <c r="B49" s="3"/>
      <c r="C49" s="55" t="s">
        <v>9</v>
      </c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282"/>
      <c r="B50" s="3"/>
      <c r="C50" s="3"/>
      <c r="D50" s="3"/>
      <c r="E50" s="3"/>
      <c r="G50" s="313" t="str">
        <f>HYPERLINK('[1]реквизиты'!$A$13)</f>
        <v>Chief secretary</v>
      </c>
      <c r="H50" s="313"/>
      <c r="I50" s="313"/>
      <c r="J50" s="313"/>
      <c r="M50" s="302" t="str">
        <f>HYPERLINK('[1]реквизиты'!$G$13)</f>
        <v>R. Zakirov</v>
      </c>
      <c r="N50" s="302"/>
      <c r="O50" s="3"/>
      <c r="P50" s="3"/>
    </row>
    <row r="51" spans="1:16" ht="12.75">
      <c r="A51" s="3"/>
      <c r="B51" s="3"/>
      <c r="C51" s="283" t="s">
        <v>86</v>
      </c>
      <c r="D51" s="3"/>
      <c r="E51" s="3"/>
      <c r="G51" s="72"/>
      <c r="H51" s="72"/>
      <c r="I51" s="72"/>
      <c r="J51" s="72"/>
      <c r="N51" s="73" t="str">
        <f>HYPERLINK('[1]реквизиты'!$G$14)</f>
        <v>/RUS/</v>
      </c>
      <c r="O51" s="3"/>
      <c r="P51" s="3"/>
    </row>
    <row r="52" spans="1:16" ht="13.5" thickBot="1">
      <c r="A52" s="3"/>
      <c r="B52" s="3"/>
      <c r="C52" s="284"/>
      <c r="D52" s="29"/>
      <c r="E52" s="3"/>
      <c r="M52" s="3"/>
      <c r="N52" s="3"/>
      <c r="O52" s="67"/>
      <c r="P52" s="3"/>
    </row>
    <row r="53" spans="1:16" ht="12.75">
      <c r="A53" s="282"/>
      <c r="B53" s="3"/>
      <c r="C53" s="3"/>
      <c r="D53" s="31"/>
      <c r="E53" s="287">
        <v>4</v>
      </c>
      <c r="F53" s="288"/>
      <c r="J53" s="70"/>
      <c r="K53" s="61"/>
      <c r="L53" s="61"/>
      <c r="M53" s="3"/>
      <c r="N53" s="3"/>
      <c r="O53" s="67"/>
      <c r="P53" s="3"/>
    </row>
    <row r="54" spans="1:16" ht="13.5" thickBot="1">
      <c r="A54" s="282"/>
      <c r="B54" s="3"/>
      <c r="C54" s="3"/>
      <c r="D54" s="31"/>
      <c r="E54" s="289"/>
      <c r="F54" s="290"/>
      <c r="M54" s="3"/>
      <c r="N54" s="3"/>
      <c r="O54" s="3"/>
      <c r="P54" s="3"/>
    </row>
    <row r="55" spans="3:16" ht="12.75">
      <c r="C55" s="285" t="s">
        <v>87</v>
      </c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286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2010-11-06T13:05:36Z</cp:lastPrinted>
  <dcterms:created xsi:type="dcterms:W3CDTF">1996-10-08T23:32:33Z</dcterms:created>
  <dcterms:modified xsi:type="dcterms:W3CDTF">2010-11-06T13:05:48Z</dcterms:modified>
  <cp:category/>
  <cp:version/>
  <cp:contentType/>
  <cp:contentStatus/>
</cp:coreProperties>
</file>