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круги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<sst xmlns="http://schemas.openxmlformats.org/spreadsheetml/2006/main" count="263" uniqueCount="112">
  <si>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</si>
  <si>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</si>
  <si>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</si>
  <si>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</si>
  <si>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</si>
  <si>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</si>
  <si>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</si>
  <si>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</si>
  <si>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</si>
  <si>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</si>
  <si>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</si>
  <si>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</si>
  <si>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</si>
  <si>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</si>
  <si>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</si>
  <si>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</si>
  <si>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</si>
  <si>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</si>
  <si>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</si>
  <si>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</si>
  <si>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</si>
  <si>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</si>
  <si>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</si>
  <si>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</si>
  <si>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</si>
  <si>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</si>
  <si>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</si>
  <si>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</si>
  <si>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</si>
  <si>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</si>
  <si>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</si>
  <si>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</si>
  <si>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</si>
  <si>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</si>
  <si>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</si>
  <si>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</si>
  <si>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</si>
  <si>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</si>
  <si>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</si>
  <si>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3</t>
  </si>
  <si>
    <t>7</t>
  </si>
  <si>
    <t>10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</si>
  <si>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</si>
  <si>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</si>
  <si>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</si>
  <si>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</si>
  <si>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</si>
  <si>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</si>
  <si>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</si>
  <si>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</si>
  <si>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КИРИЛЕНКО Натлья Дмитриевна</t>
  </si>
  <si>
    <t>12.10.92 кмс</t>
  </si>
  <si>
    <t>СФО Алтайский Барнаул МО</t>
  </si>
  <si>
    <t>Жилин ЕА Зайцев ОВ</t>
  </si>
  <si>
    <t>СКОМСКОВА  Евгения Владимировна</t>
  </si>
  <si>
    <t>15.11.91 кмс</t>
  </si>
  <si>
    <t>ЦФО Московская Эл.угли МО</t>
  </si>
  <si>
    <t>000922</t>
  </si>
  <si>
    <t>Савельев АН Моторыкин БН</t>
  </si>
  <si>
    <t>БАДАНОВА Екатерина Александровна</t>
  </si>
  <si>
    <t>13.01. 91 кмс</t>
  </si>
  <si>
    <t>Москва С-70</t>
  </si>
  <si>
    <t>570637</t>
  </si>
  <si>
    <t>Кораллов АС Кораллова ИА</t>
  </si>
  <si>
    <t>АМБАРЦУМЯН Галина Самсоновна</t>
  </si>
  <si>
    <t>11.03.91 кмс</t>
  </si>
  <si>
    <t>ЮФО Волгоградская Фролово ПР</t>
  </si>
  <si>
    <t>003312</t>
  </si>
  <si>
    <t>Беседин СИ Стеганцев ГВ</t>
  </si>
  <si>
    <t>БУРОВА Анастасия Павловна</t>
  </si>
  <si>
    <t>15.06.92 кмс</t>
  </si>
  <si>
    <t>ПФО Нижегородская Дзержинск Д</t>
  </si>
  <si>
    <t>Татаринцев ГИ</t>
  </si>
  <si>
    <t>ОВЧАРЕНКО Александра Сергеевна</t>
  </si>
  <si>
    <t>14.04.92 кмс</t>
  </si>
  <si>
    <t>Москва МКС</t>
  </si>
  <si>
    <t>003374</t>
  </si>
  <si>
    <t>Пеперно АА</t>
  </si>
  <si>
    <t>АРТОШИНА Ольга Александровна</t>
  </si>
  <si>
    <t>29.06.91 кмс</t>
  </si>
  <si>
    <t>СФО Красноярский Березовка МО</t>
  </si>
  <si>
    <t>Астахов СН Куликов АА</t>
  </si>
  <si>
    <t>БРАТЧЕНКО Виолетта Анатольевна</t>
  </si>
  <si>
    <t>14.07.93 кмс</t>
  </si>
  <si>
    <t>ЦФО Брянская Брянск Д</t>
  </si>
  <si>
    <t>Терешок АА Фукс АИ</t>
  </si>
  <si>
    <t>КУЛИКОВА Екатерина Петровна</t>
  </si>
  <si>
    <t>09.03.92  кмс</t>
  </si>
  <si>
    <t>069977</t>
  </si>
  <si>
    <t>Абдуллаев РА  Шмаков ОВ</t>
  </si>
  <si>
    <t>НЕЦВЕТАЕВА Ирина Андреевна</t>
  </si>
  <si>
    <t>02.06.92 кмс</t>
  </si>
  <si>
    <t>СФО Алтайский Бийск МО</t>
  </si>
  <si>
    <t>Шалюта ПВ Дурыманов НВ</t>
  </si>
  <si>
    <t>СЕРЕДА Елена Вадимровна</t>
  </si>
  <si>
    <t>0.06.92 кмс</t>
  </si>
  <si>
    <t>ЮФО Краснодарский Анапа МО</t>
  </si>
  <si>
    <t>019634</t>
  </si>
  <si>
    <t>Аскеров РН Галоян СП</t>
  </si>
  <si>
    <t>в.к.    68      к.г.</t>
  </si>
  <si>
    <t>3'40''</t>
  </si>
  <si>
    <t>30''</t>
  </si>
  <si>
    <t>12''</t>
  </si>
  <si>
    <t>40''</t>
  </si>
  <si>
    <t>0'0''</t>
  </si>
  <si>
    <t>3'14''</t>
  </si>
  <si>
    <t>3'43''</t>
  </si>
  <si>
    <t>4:0</t>
  </si>
  <si>
    <t>3:0</t>
  </si>
  <si>
    <t>5-6</t>
  </si>
  <si>
    <t>7-8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</si>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</sst>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4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15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center" vertical="center" wrapText="1"/>
      <protection/>
    </xf>
    <xf numFmtId="0" fontId="11" fillId="0" borderId="6" xfId="15" applyNumberFormat="1" applyFont="1" applyFill="1" applyBorder="1" applyAlignment="1" applyProtection="1">
      <alignment horizontal="center" vertical="center" wrapText="1"/>
      <protection/>
    </xf>
    <xf numFmtId="0" fontId="11" fillId="0" borderId="7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2" borderId="6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2" borderId="0" xfId="0" applyNumberFormat="1" applyFont="1" applyFill="1" applyBorder="1" applyAlignment="1">
      <alignment horizontal="center"/>
    </xf>
    <xf numFmtId="0" fontId="5" fillId="0" borderId="10" xfId="15" applyNumberFormat="1" applyFont="1" applyBorder="1" applyAlignment="1">
      <alignment horizontal="center"/>
    </xf>
    <xf numFmtId="0" fontId="5" fillId="0" borderId="0" xfId="15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8" xfId="15" applyNumberFormat="1" applyFont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5" xfId="15" applyNumberFormat="1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5" fillId="0" borderId="14" xfId="15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5" fillId="0" borderId="8" xfId="15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0" borderId="15" xfId="15" applyNumberFormat="1" applyFont="1" applyFill="1" applyBorder="1" applyAlignment="1">
      <alignment horizontal="center"/>
    </xf>
    <xf numFmtId="0" fontId="3" fillId="0" borderId="17" xfId="15" applyNumberFormat="1" applyFont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0" borderId="1" xfId="15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6" xfId="15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14" xfId="15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3" fillId="0" borderId="17" xfId="15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0" fontId="5" fillId="0" borderId="9" xfId="15" applyNumberFormat="1" applyFont="1" applyBorder="1" applyAlignment="1">
      <alignment horizontal="center"/>
    </xf>
    <xf numFmtId="0" fontId="5" fillId="0" borderId="6" xfId="15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5" fillId="0" borderId="22" xfId="15" applyNumberFormat="1" applyFont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5" fillId="0" borderId="22" xfId="15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3" fillId="0" borderId="2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15" applyFont="1" applyAlignment="1">
      <alignment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5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1" xfId="15" applyFont="1" applyBorder="1" applyAlignment="1">
      <alignment horizontal="center" vertical="center" wrapText="1"/>
    </xf>
    <xf numFmtId="0" fontId="2" fillId="3" borderId="32" xfId="15" applyNumberFormat="1" applyFont="1" applyFill="1" applyBorder="1" applyAlignment="1" applyProtection="1">
      <alignment horizontal="center" vertical="center" wrapText="1"/>
      <protection/>
    </xf>
    <xf numFmtId="0" fontId="2" fillId="3" borderId="33" xfId="15" applyNumberFormat="1" applyFont="1" applyFill="1" applyBorder="1" applyAlignment="1" applyProtection="1">
      <alignment horizontal="center" vertical="center" wrapText="1"/>
      <protection/>
    </xf>
    <xf numFmtId="0" fontId="2" fillId="3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13" fillId="5" borderId="32" xfId="15" applyFont="1" applyFill="1" applyBorder="1" applyAlignment="1" applyProtection="1">
      <alignment horizontal="center" vertical="center" wrapText="1"/>
      <protection/>
    </xf>
    <xf numFmtId="0" fontId="13" fillId="5" borderId="33" xfId="15" applyFont="1" applyFill="1" applyBorder="1" applyAlignment="1" applyProtection="1">
      <alignment horizontal="center" vertical="center" wrapText="1"/>
      <protection/>
    </xf>
    <xf numFmtId="0" fontId="13" fillId="5" borderId="34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9" fillId="6" borderId="32" xfId="15" applyFont="1" applyFill="1" applyBorder="1" applyAlignment="1">
      <alignment horizontal="center" vertical="center"/>
    </xf>
    <xf numFmtId="0" fontId="9" fillId="6" borderId="33" xfId="15" applyFont="1" applyFill="1" applyBorder="1" applyAlignment="1">
      <alignment horizontal="center" vertical="center"/>
    </xf>
    <xf numFmtId="0" fontId="9" fillId="6" borderId="34" xfId="15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0" fontId="16" fillId="7" borderId="37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15" applyNumberFormat="1" applyFont="1" applyBorder="1" applyAlignment="1">
      <alignment horizontal="left" vertical="center" wrapText="1"/>
    </xf>
    <xf numFmtId="0" fontId="5" fillId="0" borderId="45" xfId="0" applyNumberFormat="1" applyFont="1" applyBorder="1" applyAlignment="1">
      <alignment horizontal="left" vertical="center" wrapText="1"/>
    </xf>
    <xf numFmtId="0" fontId="3" fillId="0" borderId="30" xfId="15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3" fillId="0" borderId="46" xfId="15" applyNumberFormat="1" applyFont="1" applyBorder="1" applyAlignment="1">
      <alignment horizontal="left" vertical="center" wrapText="1"/>
    </xf>
    <xf numFmtId="0" fontId="3" fillId="0" borderId="47" xfId="15" applyNumberFormat="1" applyFont="1" applyBorder="1" applyAlignment="1">
      <alignment horizontal="left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left" vertical="center" wrapText="1"/>
    </xf>
    <xf numFmtId="0" fontId="5" fillId="0" borderId="52" xfId="0" applyNumberFormat="1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vertical="center" wrapText="1"/>
    </xf>
    <xf numFmtId="0" fontId="3" fillId="0" borderId="54" xfId="0" applyNumberFormat="1" applyFont="1" applyBorder="1" applyAlignment="1">
      <alignment vertical="center" wrapText="1"/>
    </xf>
    <xf numFmtId="0" fontId="3" fillId="0" borderId="55" xfId="0" applyNumberFormat="1" applyFont="1" applyBorder="1" applyAlignment="1">
      <alignment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Border="1" applyAlignment="1">
      <alignment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vertical="center" wrapText="1"/>
    </xf>
    <xf numFmtId="0" fontId="3" fillId="0" borderId="45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vertical="center" wrapText="1"/>
    </xf>
    <xf numFmtId="0" fontId="3" fillId="0" borderId="51" xfId="0" applyNumberFormat="1" applyFont="1" applyBorder="1" applyAlignment="1">
      <alignment vertical="center" wrapText="1"/>
    </xf>
    <xf numFmtId="0" fontId="3" fillId="0" borderId="52" xfId="0" applyNumberFormat="1" applyFont="1" applyBorder="1" applyAlignment="1">
      <alignment vertical="center" wrapText="1"/>
    </xf>
    <xf numFmtId="0" fontId="3" fillId="0" borderId="58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15" applyFont="1" applyBorder="1" applyAlignment="1">
      <alignment horizontal="left" vertical="center" wrapText="1"/>
    </xf>
    <xf numFmtId="0" fontId="3" fillId="0" borderId="12" xfId="15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9" xfId="15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8" xfId="15" applyFont="1" applyBorder="1" applyAlignment="1">
      <alignment horizontal="left" vertical="center" wrapText="1"/>
    </xf>
    <xf numFmtId="0" fontId="3" fillId="0" borderId="30" xfId="15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0" fillId="0" borderId="30" xfId="15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0" fillId="0" borderId="30" xfId="15" applyFont="1" applyFill="1" applyBorder="1" applyAlignment="1">
      <alignment horizontal="left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3" fillId="0" borderId="30" xfId="15" applyFont="1" applyFill="1" applyBorder="1" applyAlignment="1">
      <alignment horizontal="left" vertical="center" wrapText="1"/>
    </xf>
    <xf numFmtId="0" fontId="3" fillId="0" borderId="30" xfId="15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3" fillId="0" borderId="60" xfId="0" applyNumberFormat="1" applyFont="1" applyBorder="1" applyAlignment="1">
      <alignment horizontal="left" vertical="center" wrapText="1"/>
    </xf>
    <xf numFmtId="14" fontId="3" fillId="0" borderId="30" xfId="0" applyNumberFormat="1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19" fillId="0" borderId="54" xfId="0" applyNumberFormat="1" applyFont="1" applyBorder="1" applyAlignment="1">
      <alignment horizontal="left" vertical="center" wrapText="1"/>
    </xf>
    <xf numFmtId="0" fontId="19" fillId="0" borderId="55" xfId="0" applyNumberFormat="1" applyFont="1" applyBorder="1" applyAlignment="1">
      <alignment horizontal="left" vertical="center" wrapText="1"/>
    </xf>
    <xf numFmtId="0" fontId="19" fillId="0" borderId="45" xfId="0" applyNumberFormat="1" applyFont="1" applyBorder="1" applyAlignment="1">
      <alignment horizontal="left" vertical="center" wrapText="1"/>
    </xf>
    <xf numFmtId="0" fontId="19" fillId="0" borderId="51" xfId="0" applyNumberFormat="1" applyFont="1" applyBorder="1" applyAlignment="1">
      <alignment horizontal="left" vertical="center" wrapText="1"/>
    </xf>
    <xf numFmtId="0" fontId="19" fillId="0" borderId="0" xfId="0" applyNumberFormat="1" applyFont="1" applyAlignment="1">
      <alignment/>
    </xf>
    <xf numFmtId="0" fontId="19" fillId="0" borderId="56" xfId="0" applyNumberFormat="1" applyFont="1" applyBorder="1" applyAlignment="1">
      <alignment horizontal="left" vertical="center" wrapText="1"/>
    </xf>
    <xf numFmtId="0" fontId="19" fillId="0" borderId="54" xfId="15" applyNumberFormat="1" applyFont="1" applyBorder="1" applyAlignment="1">
      <alignment horizontal="left" vertical="center" wrapText="1"/>
    </xf>
    <xf numFmtId="0" fontId="20" fillId="0" borderId="55" xfId="0" applyNumberFormat="1" applyFont="1" applyBorder="1" applyAlignment="1">
      <alignment horizontal="left" vertical="center" wrapText="1"/>
    </xf>
    <xf numFmtId="0" fontId="19" fillId="0" borderId="55" xfId="15" applyNumberFormat="1" applyFont="1" applyBorder="1" applyAlignment="1">
      <alignment horizontal="left" vertical="center" wrapText="1"/>
    </xf>
    <xf numFmtId="0" fontId="20" fillId="0" borderId="56" xfId="0" applyNumberFormat="1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657225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409575</xdr:colOff>
      <xdr:row>1</xdr:row>
      <xdr:rowOff>361950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1991 - 92 гг.р.</v>
          </cell>
        </row>
        <row r="3">
          <cell r="A3" t="str">
            <v>24 - 27 февраля 2011 г.               г. Анапа</v>
          </cell>
        </row>
        <row r="6">
          <cell r="A6" t="str">
            <v>Гл. судья, судья МК</v>
          </cell>
          <cell r="G6" t="str">
            <v>О.Р. Перминов</v>
          </cell>
        </row>
        <row r="7">
          <cell r="G7" t="str">
            <v>/г. Н. Тагил/</v>
          </cell>
        </row>
        <row r="8">
          <cell r="G8" t="str">
            <v>Н.Ю. Глушкова</v>
          </cell>
        </row>
        <row r="9">
          <cell r="G9" t="str">
            <v>/г. Рязань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2"/>
  <sheetViews>
    <sheetView workbookViewId="0" topLeftCell="A1">
      <selection activeCell="G41" sqref="A1:G4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7" ht="25.5" customHeight="1">
      <c r="A1" s="122" t="s">
        <v>36</v>
      </c>
      <c r="B1" s="122"/>
      <c r="C1" s="122"/>
      <c r="D1" s="122"/>
      <c r="E1" s="122"/>
      <c r="F1" s="122"/>
      <c r="G1" s="122"/>
    </row>
    <row r="2" ht="14.25" customHeight="1" thickBot="1"/>
    <row r="3" spans="1:7" ht="36.75" customHeight="1" thickBot="1">
      <c r="A3" s="134" t="s">
        <v>35</v>
      </c>
      <c r="B3" s="134"/>
      <c r="C3" s="135"/>
      <c r="D3" s="136" t="str">
        <f>HYPERLINK('[2]реквизиты'!$A$2)</f>
        <v>Первенство России среди юниорок 1991 - 92 гг.р.</v>
      </c>
      <c r="E3" s="137"/>
      <c r="F3" s="137"/>
      <c r="G3" s="138"/>
    </row>
    <row r="4" spans="1:7" ht="18" thickBot="1">
      <c r="A4" s="37"/>
      <c r="B4" s="37"/>
      <c r="C4" s="37"/>
      <c r="D4" s="38"/>
      <c r="E4" s="38"/>
      <c r="F4" s="39"/>
      <c r="G4" s="40"/>
    </row>
    <row r="5" spans="1:7" ht="28.5" customHeight="1" thickBot="1">
      <c r="A5" s="139" t="str">
        <f>HYPERLINK('[2]реквизиты'!$A$3)</f>
        <v>24 - 27 февраля 2011 г.               г. Анапа</v>
      </c>
      <c r="B5" s="139"/>
      <c r="C5" s="139"/>
      <c r="D5" s="139"/>
      <c r="E5" s="140"/>
      <c r="F5" s="141" t="str">
        <f>'пр.взвешивания'!E3</f>
        <v>в.к.    68      к.г.</v>
      </c>
      <c r="G5" s="142"/>
    </row>
    <row r="6" spans="1:7" ht="12.75">
      <c r="A6" s="130"/>
      <c r="B6" s="131"/>
      <c r="C6" s="131"/>
      <c r="D6" s="131"/>
      <c r="E6" s="131"/>
      <c r="F6" s="131"/>
      <c r="G6" s="131"/>
    </row>
    <row r="7" spans="1:7" ht="12.75">
      <c r="A7" s="132" t="s">
        <v>30</v>
      </c>
      <c r="B7" s="132" t="s">
        <v>0</v>
      </c>
      <c r="C7" s="132" t="s">
        <v>1</v>
      </c>
      <c r="D7" s="132" t="s">
        <v>21</v>
      </c>
      <c r="E7" s="132" t="s">
        <v>22</v>
      </c>
      <c r="F7" s="132" t="s">
        <v>23</v>
      </c>
      <c r="G7" s="132" t="s">
        <v>24</v>
      </c>
    </row>
    <row r="8" spans="1:7" ht="12.75">
      <c r="A8" s="133"/>
      <c r="B8" s="133"/>
      <c r="C8" s="133"/>
      <c r="D8" s="133"/>
      <c r="E8" s="133"/>
      <c r="F8" s="133"/>
      <c r="G8" s="133"/>
    </row>
    <row r="9" spans="1:7" ht="12.75">
      <c r="A9" s="126" t="s">
        <v>37</v>
      </c>
      <c r="B9" s="127">
        <v>10</v>
      </c>
      <c r="C9" s="125" t="str">
        <f>VLOOKUP(B9,'пр.взвешивания'!B1:G27,2,FALSE)</f>
        <v>АРТОШИНА Ольга Александровна</v>
      </c>
      <c r="D9" s="129" t="str">
        <f>VLOOKUP(B9,'пр.взвешивания'!B6:G27,3,FALSE)</f>
        <v>29.06.91 кмс</v>
      </c>
      <c r="E9" s="123" t="str">
        <f>VLOOKUP(B9,'пр.взвешивания'!B6:G27,4,FALSE)</f>
        <v>СФО Красноярский Березовка МО</v>
      </c>
      <c r="F9" s="124">
        <f>VLOOKUP(B9,'пр.взвешивания'!B6:G27,5,FALSE)</f>
        <v>0</v>
      </c>
      <c r="G9" s="125" t="str">
        <f>VLOOKUP(B9,'пр.взвешивания'!B6:G27,6,FALSE)</f>
        <v>Астахов СН Куликов АА</v>
      </c>
    </row>
    <row r="10" spans="1:7" ht="12.75">
      <c r="A10" s="126"/>
      <c r="B10" s="128"/>
      <c r="C10" s="125"/>
      <c r="D10" s="129"/>
      <c r="E10" s="123"/>
      <c r="F10" s="124"/>
      <c r="G10" s="125"/>
    </row>
    <row r="11" spans="1:7" ht="12.75">
      <c r="A11" s="126" t="s">
        <v>38</v>
      </c>
      <c r="B11" s="127">
        <v>7</v>
      </c>
      <c r="C11" s="125" t="str">
        <f>VLOOKUP(B11,'пр.взвешивания'!B1:G29,2,FALSE)</f>
        <v>КУЛИКОВА Екатерина Петровна</v>
      </c>
      <c r="D11" s="129" t="str">
        <f>VLOOKUP(B11,'пр.взвешивания'!B1:G29,3,FALSE)</f>
        <v>09.03.92  кмс</v>
      </c>
      <c r="E11" s="123" t="str">
        <f>VLOOKUP(B11,'пр.взвешивания'!B1:G29,4,FALSE)</f>
        <v>Москва МКС</v>
      </c>
      <c r="F11" s="124" t="str">
        <f>VLOOKUP(B11,'пр.взвешивания'!B1:G29,5,FALSE)</f>
        <v>069977</v>
      </c>
      <c r="G11" s="125" t="str">
        <f>VLOOKUP(B11,'пр.взвешивания'!B1:G29,6,FALSE)</f>
        <v>Абдуллаев РА  Шмаков ОВ</v>
      </c>
    </row>
    <row r="12" spans="1:7" ht="12.75">
      <c r="A12" s="126"/>
      <c r="B12" s="128"/>
      <c r="C12" s="125"/>
      <c r="D12" s="129"/>
      <c r="E12" s="123"/>
      <c r="F12" s="124"/>
      <c r="G12" s="125"/>
    </row>
    <row r="13" spans="1:7" ht="12.75">
      <c r="A13" s="126" t="s">
        <v>39</v>
      </c>
      <c r="B13" s="127">
        <v>5</v>
      </c>
      <c r="C13" s="125" t="str">
        <f>VLOOKUP(B13,'пр.взвешивания'!B1:G31,2,FALSE)</f>
        <v>КИРИЛЕНКО Натлья Дмитриевна</v>
      </c>
      <c r="D13" s="129" t="str">
        <f>VLOOKUP(B13,'пр.взвешивания'!B1:G31,3,FALSE)</f>
        <v>12.10.92 кмс</v>
      </c>
      <c r="E13" s="123" t="str">
        <f>VLOOKUP(B13,'пр.взвешивания'!B1:G31,4,FALSE)</f>
        <v>СФО Алтайский Барнаул МО</v>
      </c>
      <c r="F13" s="124">
        <f>VLOOKUP(B13,'пр.взвешивания'!B1:G31,5,FALSE)</f>
        <v>0</v>
      </c>
      <c r="G13" s="125" t="str">
        <f>VLOOKUP(B13,'пр.взвешивания'!B1:G31,6,FALSE)</f>
        <v>Жилин ЕА Зайцев ОВ</v>
      </c>
    </row>
    <row r="14" spans="1:7" ht="12.75">
      <c r="A14" s="126"/>
      <c r="B14" s="128"/>
      <c r="C14" s="125"/>
      <c r="D14" s="129"/>
      <c r="E14" s="123"/>
      <c r="F14" s="124"/>
      <c r="G14" s="125"/>
    </row>
    <row r="15" spans="1:7" ht="12.75">
      <c r="A15" s="126" t="s">
        <v>39</v>
      </c>
      <c r="B15" s="127">
        <v>4</v>
      </c>
      <c r="C15" s="125" t="str">
        <f>VLOOKUP(B15,'пр.взвешивания'!B2:G33,2,FALSE)</f>
        <v>СКОМСКОВА  Евгения Владимировна</v>
      </c>
      <c r="D15" s="129" t="str">
        <f>VLOOKUP(B15,'пр.взвешивания'!B1:G33,3,FALSE)</f>
        <v>15.11.91 кмс</v>
      </c>
      <c r="E15" s="123" t="str">
        <f>VLOOKUP(B15,'пр.взвешивания'!B1:G33,4,FALSE)</f>
        <v>ЦФО Московская Эл.угли МО</v>
      </c>
      <c r="F15" s="124" t="str">
        <f>VLOOKUP(B15,'пр.взвешивания'!B1:G33,5,FALSE)</f>
        <v>000922</v>
      </c>
      <c r="G15" s="125" t="str">
        <f>VLOOKUP(B15,'пр.взвешивания'!B1:G33,6,FALSE)</f>
        <v>Савельев АН Моторыкин БН</v>
      </c>
    </row>
    <row r="16" spans="1:7" ht="12.75">
      <c r="A16" s="126"/>
      <c r="B16" s="128"/>
      <c r="C16" s="125"/>
      <c r="D16" s="129"/>
      <c r="E16" s="123"/>
      <c r="F16" s="124"/>
      <c r="G16" s="125"/>
    </row>
    <row r="17" spans="1:7" ht="12.75">
      <c r="A17" s="126" t="s">
        <v>109</v>
      </c>
      <c r="B17" s="127">
        <v>3</v>
      </c>
      <c r="C17" s="125" t="str">
        <f>VLOOKUP(B17,'пр.взвешивания'!B1:G35,2,FALSE)</f>
        <v>БРАТЧЕНКО Виолетта Анатольевна</v>
      </c>
      <c r="D17" s="129" t="str">
        <f>VLOOKUP(B17,'пр.взвешивания'!B1:G35,3,FALSE)</f>
        <v>14.07.93 кмс</v>
      </c>
      <c r="E17" s="123" t="str">
        <f>VLOOKUP(B17,'пр.взвешивания'!B1:G35,4,FALSE)</f>
        <v>ЦФО Брянская Брянск Д</v>
      </c>
      <c r="F17" s="124">
        <f>VLOOKUP(B17,'пр.взвешивания'!B1:G35,5,FALSE)</f>
        <v>0</v>
      </c>
      <c r="G17" s="125" t="str">
        <f>VLOOKUP(B17,'пр.взвешивания'!B1:G35,6,FALSE)</f>
        <v>Терешок АА Фукс АИ</v>
      </c>
    </row>
    <row r="18" spans="1:7" ht="12.75">
      <c r="A18" s="126"/>
      <c r="B18" s="128"/>
      <c r="C18" s="125"/>
      <c r="D18" s="129"/>
      <c r="E18" s="123"/>
      <c r="F18" s="124"/>
      <c r="G18" s="125"/>
    </row>
    <row r="19" spans="1:7" ht="12.75">
      <c r="A19" s="126" t="s">
        <v>109</v>
      </c>
      <c r="B19" s="127">
        <v>11</v>
      </c>
      <c r="C19" s="125" t="str">
        <f>VLOOKUP(B19,'пр.взвешивания'!B1:G37,2,FALSE)</f>
        <v>АМБАРЦУМЯН Галина Самсоновна</v>
      </c>
      <c r="D19" s="129" t="str">
        <f>VLOOKUP(B19,'пр.взвешивания'!B1:G37,3,FALSE)</f>
        <v>11.03.91 кмс</v>
      </c>
      <c r="E19" s="123" t="str">
        <f>VLOOKUP(B19,'пр.взвешивания'!B1:G37,4,FALSE)</f>
        <v>ЮФО Волгоградская Фролово ПР</v>
      </c>
      <c r="F19" s="124" t="str">
        <f>VLOOKUP(B19,'пр.взвешивания'!B1:G37,5,FALSE)</f>
        <v>003312</v>
      </c>
      <c r="G19" s="125" t="str">
        <f>VLOOKUP(B19,'пр.взвешивания'!B1:G37,6,FALSE)</f>
        <v>Беседин СИ Стеганцев ГВ</v>
      </c>
    </row>
    <row r="20" spans="1:7" ht="12.75">
      <c r="A20" s="126"/>
      <c r="B20" s="128"/>
      <c r="C20" s="125"/>
      <c r="D20" s="129"/>
      <c r="E20" s="123"/>
      <c r="F20" s="124"/>
      <c r="G20" s="125"/>
    </row>
    <row r="21" spans="1:7" ht="12.75">
      <c r="A21" s="126" t="s">
        <v>110</v>
      </c>
      <c r="B21" s="127">
        <v>1</v>
      </c>
      <c r="C21" s="125" t="str">
        <f>VLOOKUP(B21,'пр.взвешивания'!B1:G39,2,FALSE)</f>
        <v>БАДАНОВА Екатерина Александровна</v>
      </c>
      <c r="D21" s="129" t="str">
        <f>VLOOKUP(B21,'пр.взвешивания'!B1:G39,3,FALSE)</f>
        <v>13.01. 91 кмс</v>
      </c>
      <c r="E21" s="123" t="str">
        <f>VLOOKUP(B21,'пр.взвешивания'!B1:G39,4,FALSE)</f>
        <v>Москва С-70</v>
      </c>
      <c r="F21" s="124" t="str">
        <f>VLOOKUP(B21,'пр.взвешивания'!B1:G39,5,FALSE)</f>
        <v>570637</v>
      </c>
      <c r="G21" s="125" t="str">
        <f>VLOOKUP(B21,'пр.взвешивания'!B1:G39,6,FALSE)</f>
        <v>Кораллов АС Кораллова ИА</v>
      </c>
    </row>
    <row r="22" spans="1:7" ht="12.75">
      <c r="A22" s="126"/>
      <c r="B22" s="128"/>
      <c r="C22" s="125"/>
      <c r="D22" s="129"/>
      <c r="E22" s="123"/>
      <c r="F22" s="124"/>
      <c r="G22" s="125"/>
    </row>
    <row r="23" spans="1:7" ht="12.75">
      <c r="A23" s="126" t="s">
        <v>110</v>
      </c>
      <c r="B23" s="127">
        <v>8</v>
      </c>
      <c r="C23" s="125" t="str">
        <f>VLOOKUP(B23,'пр.взвешивания'!B2:G41,2,FALSE)</f>
        <v>БУРОВА Анастасия Павловна</v>
      </c>
      <c r="D23" s="129" t="str">
        <f>VLOOKUP(B23,'пр.взвешивания'!B2:G41,3,FALSE)</f>
        <v>15.06.92 кмс</v>
      </c>
      <c r="E23" s="123" t="str">
        <f>VLOOKUP(B23,'пр.взвешивания'!B2:G41,4,FALSE)</f>
        <v>ПФО Нижегородская Дзержинск Д</v>
      </c>
      <c r="F23" s="124">
        <f>VLOOKUP(B23,'пр.взвешивания'!B2:G41,5,FALSE)</f>
        <v>0</v>
      </c>
      <c r="G23" s="125" t="str">
        <f>VLOOKUP(B23,'пр.взвешивания'!B2:G41,6,FALSE)</f>
        <v>Татаринцев ГИ</v>
      </c>
    </row>
    <row r="24" spans="1:7" ht="12.75">
      <c r="A24" s="126"/>
      <c r="B24" s="128"/>
      <c r="C24" s="125"/>
      <c r="D24" s="129"/>
      <c r="E24" s="123"/>
      <c r="F24" s="124"/>
      <c r="G24" s="125"/>
    </row>
    <row r="25" spans="1:7" ht="12.75">
      <c r="A25" s="126" t="s">
        <v>111</v>
      </c>
      <c r="B25" s="127">
        <v>2</v>
      </c>
      <c r="C25" s="125" t="str">
        <f>VLOOKUP(B25,'пр.взвешивания'!B2:G43,2,FALSE)</f>
        <v>СЕРЕДА Елена Вадимровна</v>
      </c>
      <c r="D25" s="129" t="str">
        <f>VLOOKUP(B25,'пр.взвешивания'!B2:G43,3,FALSE)</f>
        <v>0.06.92 кмс</v>
      </c>
      <c r="E25" s="123" t="str">
        <f>VLOOKUP(B25,'пр.взвешивания'!B2:G43,4,FALSE)</f>
        <v>ЮФО Краснодарский Анапа МО</v>
      </c>
      <c r="F25" s="124" t="str">
        <f>VLOOKUP(B25,'пр.взвешивания'!B2:G43,5,FALSE)</f>
        <v>019634</v>
      </c>
      <c r="G25" s="125" t="str">
        <f>VLOOKUP(B25,'пр.взвешивания'!B2:G43,6,FALSE)</f>
        <v>Аскеров РН Галоян СП</v>
      </c>
    </row>
    <row r="26" spans="1:7" ht="12.75">
      <c r="A26" s="126"/>
      <c r="B26" s="128"/>
      <c r="C26" s="125"/>
      <c r="D26" s="129"/>
      <c r="E26" s="123"/>
      <c r="F26" s="124"/>
      <c r="G26" s="125"/>
    </row>
    <row r="27" spans="1:7" ht="12.75">
      <c r="A27" s="126" t="s">
        <v>111</v>
      </c>
      <c r="B27" s="127">
        <v>6</v>
      </c>
      <c r="C27" s="125" t="str">
        <f>VLOOKUP(B27,'пр.взвешивания'!B2:G45,2,FALSE)</f>
        <v>ОВЧАРЕНКО Александра Сергеевна</v>
      </c>
      <c r="D27" s="129" t="str">
        <f>VLOOKUP(B27,'пр.взвешивания'!B2:G45,3,FALSE)</f>
        <v>14.04.92 кмс</v>
      </c>
      <c r="E27" s="123" t="str">
        <f>VLOOKUP(B27,'пр.взвешивания'!B2:G45,4,FALSE)</f>
        <v>Москва МКС</v>
      </c>
      <c r="F27" s="124" t="str">
        <f>VLOOKUP(B27,'пр.взвешивания'!B2:G45,5,FALSE)</f>
        <v>003374</v>
      </c>
      <c r="G27" s="125" t="str">
        <f>VLOOKUP(B27,'пр.взвешивания'!B2:G45,6,FALSE)</f>
        <v>Пеперно АА</v>
      </c>
    </row>
    <row r="28" spans="1:7" ht="12.75">
      <c r="A28" s="126"/>
      <c r="B28" s="128"/>
      <c r="C28" s="125"/>
      <c r="D28" s="129"/>
      <c r="E28" s="123"/>
      <c r="F28" s="124"/>
      <c r="G28" s="125"/>
    </row>
    <row r="29" spans="1:7" ht="12.75">
      <c r="A29" s="126" t="s">
        <v>111</v>
      </c>
      <c r="B29" s="127">
        <v>9</v>
      </c>
      <c r="C29" s="125" t="str">
        <f>VLOOKUP(B29,'пр.взвешивания'!B2:G47,2,FALSE)</f>
        <v>НЕЦВЕТАЕВА Ирина Андреевна</v>
      </c>
      <c r="D29" s="129" t="str">
        <f>VLOOKUP(B29,'пр.взвешивания'!B2:G47,3,FALSE)</f>
        <v>02.06.92 кмс</v>
      </c>
      <c r="E29" s="123" t="str">
        <f>VLOOKUP(B29,'пр.взвешивания'!B2:G47,4,FALSE)</f>
        <v>СФО Алтайский Бийск МО</v>
      </c>
      <c r="F29" s="124">
        <f>VLOOKUP(B29,'пр.взвешивания'!B2:G47,5,FALSE)</f>
        <v>0</v>
      </c>
      <c r="G29" s="125" t="str">
        <f>VLOOKUP(B29,'пр.взвешивания'!B2:G47,6,FALSE)</f>
        <v>Шалюта ПВ Дурыманов НВ</v>
      </c>
    </row>
    <row r="30" spans="1:7" ht="12.75">
      <c r="A30" s="126"/>
      <c r="B30" s="128"/>
      <c r="C30" s="125"/>
      <c r="D30" s="129"/>
      <c r="E30" s="123"/>
      <c r="F30" s="124"/>
      <c r="G30" s="125"/>
    </row>
    <row r="31" ht="12.75">
      <c r="A31" s="30"/>
    </row>
    <row r="36" spans="1:7" ht="12.75">
      <c r="A36" s="21"/>
      <c r="B36" s="21"/>
      <c r="C36" s="21"/>
      <c r="D36" s="21"/>
      <c r="E36" s="21"/>
      <c r="F36" s="21"/>
      <c r="G36" s="21"/>
    </row>
    <row r="37" spans="1:8" ht="15.75">
      <c r="A37" s="34" t="str">
        <f>HYPERLINK('[2]реквизиты'!$A$6)</f>
        <v>Гл. судья, судья МК</v>
      </c>
      <c r="B37" s="35"/>
      <c r="C37" s="48"/>
      <c r="D37" s="26"/>
      <c r="E37" s="49"/>
      <c r="F37" s="49"/>
      <c r="G37" s="50" t="str">
        <f>HYPERLINK('[2]реквизиты'!$G$6)</f>
        <v>О.Р. Перминов</v>
      </c>
      <c r="H37" s="21"/>
    </row>
    <row r="38" spans="1:8" ht="15.75">
      <c r="A38" s="35"/>
      <c r="B38" s="35"/>
      <c r="C38" s="48"/>
      <c r="D38" s="26"/>
      <c r="E38" s="49"/>
      <c r="F38" s="49"/>
      <c r="G38" s="51" t="str">
        <f>HYPERLINK('[2]реквизиты'!$G$7)</f>
        <v>/г. Н. Тагил/</v>
      </c>
      <c r="H38" s="21"/>
    </row>
    <row r="39" spans="1:8" ht="12.75">
      <c r="A39" s="30"/>
      <c r="B39" s="30"/>
      <c r="C39" s="41"/>
      <c r="D39" s="26"/>
      <c r="E39" s="26"/>
      <c r="F39" s="26"/>
      <c r="G39" s="26"/>
      <c r="H39" s="21"/>
    </row>
    <row r="40" spans="1:8" ht="15.75">
      <c r="A40" s="34" t="str">
        <f>HYPERLINK('[3]реквизиты'!$A$22)</f>
        <v>Гл. секретарь, судья МК</v>
      </c>
      <c r="B40" s="35"/>
      <c r="C40" s="48"/>
      <c r="D40" s="26"/>
      <c r="E40" s="49"/>
      <c r="F40" s="49"/>
      <c r="G40" s="50" t="str">
        <f>HYPERLINK('[2]реквизиты'!$G$8)</f>
        <v>Н.Ю. Глушкова</v>
      </c>
      <c r="H40" s="21"/>
    </row>
    <row r="41" spans="1:8" ht="12.75">
      <c r="A41" s="30"/>
      <c r="B41" s="30"/>
      <c r="C41" s="41"/>
      <c r="D41" s="26"/>
      <c r="E41" s="26"/>
      <c r="F41" s="26"/>
      <c r="G41" s="51" t="str">
        <f>HYPERLINK('[2]реквизиты'!$G$9)</f>
        <v>/г. Рязань</v>
      </c>
      <c r="H41" s="21"/>
    </row>
    <row r="42" spans="3:7" ht="12.75">
      <c r="C42" s="5"/>
      <c r="D42" s="5"/>
      <c r="E42" s="5"/>
      <c r="F42" s="5"/>
      <c r="G42" s="5"/>
    </row>
  </sheetData>
  <mergeCells count="90">
    <mergeCell ref="A3:C3"/>
    <mergeCell ref="D3:G3"/>
    <mergeCell ref="A5:E5"/>
    <mergeCell ref="F5:G5"/>
    <mergeCell ref="A6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5:C26"/>
    <mergeCell ref="D25:D26"/>
    <mergeCell ref="E21:E22"/>
    <mergeCell ref="F21:F22"/>
    <mergeCell ref="C21:C22"/>
    <mergeCell ref="D21:D22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A1:G1"/>
    <mergeCell ref="E29:E30"/>
    <mergeCell ref="F29:F30"/>
    <mergeCell ref="G29:G30"/>
    <mergeCell ref="A29:A30"/>
    <mergeCell ref="B29:B30"/>
    <mergeCell ref="C29:C30"/>
    <mergeCell ref="D29:D30"/>
    <mergeCell ref="E25:E26"/>
    <mergeCell ref="F25:F2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43" t="str">
        <f>'[2]реквизиты'!$A$2</f>
        <v>Первенство России среди юниорок 1991 - 92 гг.р.</v>
      </c>
      <c r="B1" s="144"/>
      <c r="C1" s="144"/>
      <c r="D1" s="144"/>
      <c r="E1" s="144"/>
      <c r="F1" s="144"/>
      <c r="G1" s="144"/>
      <c r="H1" s="145"/>
    </row>
    <row r="2" spans="1:8" ht="12.75">
      <c r="A2" s="146" t="str">
        <f>'[2]реквизиты'!$A$3</f>
        <v>24 - 27 февраля 2011 г.               г. Анапа</v>
      </c>
      <c r="B2" s="146"/>
      <c r="C2" s="146"/>
      <c r="D2" s="146"/>
      <c r="E2" s="146"/>
      <c r="F2" s="146"/>
      <c r="G2" s="146"/>
      <c r="H2" s="146"/>
    </row>
    <row r="3" spans="1:8" ht="18.75" thickBot="1">
      <c r="A3" s="147" t="s">
        <v>42</v>
      </c>
      <c r="B3" s="147"/>
      <c r="C3" s="147"/>
      <c r="D3" s="147"/>
      <c r="E3" s="147"/>
      <c r="F3" s="147"/>
      <c r="G3" s="147"/>
      <c r="H3" s="147"/>
    </row>
    <row r="4" spans="2:8" ht="18.75" thickBot="1">
      <c r="B4" s="42"/>
      <c r="C4" s="43"/>
      <c r="D4" s="148" t="str">
        <f>'пр.взвешивания'!E3</f>
        <v>в.к.    68      к.г.</v>
      </c>
      <c r="E4" s="149"/>
      <c r="F4" s="150"/>
      <c r="G4" s="43"/>
      <c r="H4" s="43"/>
    </row>
    <row r="5" spans="1:8" ht="18.75" thickBot="1">
      <c r="A5" s="43"/>
      <c r="B5" s="43"/>
      <c r="C5" s="43"/>
      <c r="D5" s="43"/>
      <c r="E5" s="43"/>
      <c r="F5" s="43"/>
      <c r="G5" s="43"/>
      <c r="H5" s="43"/>
    </row>
    <row r="6" spans="1:10" ht="18">
      <c r="A6" s="151" t="s">
        <v>43</v>
      </c>
      <c r="B6" s="154" t="str">
        <f>VLOOKUP(J6,'пр.взвешивания'!B6:G71,2,FALSE)</f>
        <v>АРТОШИНА Ольга Александровна</v>
      </c>
      <c r="C6" s="154"/>
      <c r="D6" s="154"/>
      <c r="E6" s="154"/>
      <c r="F6" s="154"/>
      <c r="G6" s="154"/>
      <c r="H6" s="156" t="str">
        <f>VLOOKUP(J6,'пр.взвешивания'!B6:G71,3,FALSE)</f>
        <v>29.06.91 кмс</v>
      </c>
      <c r="I6" s="43"/>
      <c r="J6" s="44">
        <v>10</v>
      </c>
    </row>
    <row r="7" spans="1:10" ht="18">
      <c r="A7" s="152"/>
      <c r="B7" s="155"/>
      <c r="C7" s="155"/>
      <c r="D7" s="155"/>
      <c r="E7" s="155"/>
      <c r="F7" s="155"/>
      <c r="G7" s="155"/>
      <c r="H7" s="157"/>
      <c r="I7" s="43"/>
      <c r="J7" s="44"/>
    </row>
    <row r="8" spans="1:10" ht="18">
      <c r="A8" s="152"/>
      <c r="B8" s="158" t="str">
        <f>VLOOKUP(J6,'пр.взвешивания'!B6:G71,4,FALSE)</f>
        <v>СФО Красноярский Березовка МО</v>
      </c>
      <c r="C8" s="158"/>
      <c r="D8" s="158"/>
      <c r="E8" s="158"/>
      <c r="F8" s="158"/>
      <c r="G8" s="158"/>
      <c r="H8" s="157"/>
      <c r="I8" s="43"/>
      <c r="J8" s="44"/>
    </row>
    <row r="9" spans="1:10" ht="18.75" thickBot="1">
      <c r="A9" s="153"/>
      <c r="B9" s="159"/>
      <c r="C9" s="159"/>
      <c r="D9" s="159"/>
      <c r="E9" s="159"/>
      <c r="F9" s="159"/>
      <c r="G9" s="159"/>
      <c r="H9" s="160"/>
      <c r="I9" s="43"/>
      <c r="J9" s="44"/>
    </row>
    <row r="10" spans="1:10" ht="18.75" thickBot="1">
      <c r="A10" s="43"/>
      <c r="B10" s="43"/>
      <c r="C10" s="43"/>
      <c r="D10" s="43"/>
      <c r="E10" s="43"/>
      <c r="F10" s="43"/>
      <c r="G10" s="43"/>
      <c r="H10" s="43"/>
      <c r="I10" s="43"/>
      <c r="J10" s="44"/>
    </row>
    <row r="11" spans="1:10" ht="18" customHeight="1">
      <c r="A11" s="161" t="s">
        <v>44</v>
      </c>
      <c r="B11" s="154" t="str">
        <f>VLOOKUP(J11,'пр.взвешивания'!B1:G76,2,FALSE)</f>
        <v>КУЛИКОВА Екатерина Петровна</v>
      </c>
      <c r="C11" s="154"/>
      <c r="D11" s="154"/>
      <c r="E11" s="154"/>
      <c r="F11" s="154"/>
      <c r="G11" s="154"/>
      <c r="H11" s="156" t="str">
        <f>VLOOKUP(J11,'пр.взвешивания'!B1:G76,3,FALSE)</f>
        <v>09.03.92  кмс</v>
      </c>
      <c r="I11" s="43"/>
      <c r="J11" s="44">
        <v>7</v>
      </c>
    </row>
    <row r="12" spans="1:10" ht="18" customHeight="1">
      <c r="A12" s="162"/>
      <c r="B12" s="155"/>
      <c r="C12" s="155"/>
      <c r="D12" s="155"/>
      <c r="E12" s="155"/>
      <c r="F12" s="155"/>
      <c r="G12" s="155"/>
      <c r="H12" s="157"/>
      <c r="I12" s="43"/>
      <c r="J12" s="44"/>
    </row>
    <row r="13" spans="1:10" ht="18">
      <c r="A13" s="162"/>
      <c r="B13" s="158" t="str">
        <f>VLOOKUP(J11,'пр.взвешивания'!B1:G76,4,FALSE)</f>
        <v>Москва МКС</v>
      </c>
      <c r="C13" s="158"/>
      <c r="D13" s="158"/>
      <c r="E13" s="158"/>
      <c r="F13" s="158"/>
      <c r="G13" s="158"/>
      <c r="H13" s="157"/>
      <c r="I13" s="43"/>
      <c r="J13" s="44"/>
    </row>
    <row r="14" spans="1:10" ht="18.75" thickBot="1">
      <c r="A14" s="163"/>
      <c r="B14" s="159"/>
      <c r="C14" s="159"/>
      <c r="D14" s="159"/>
      <c r="E14" s="159"/>
      <c r="F14" s="159"/>
      <c r="G14" s="159"/>
      <c r="H14" s="160"/>
      <c r="I14" s="43"/>
      <c r="J14" s="44"/>
    </row>
    <row r="15" spans="1:10" ht="18.75" thickBot="1">
      <c r="A15" s="43"/>
      <c r="B15" s="43"/>
      <c r="C15" s="43"/>
      <c r="D15" s="43"/>
      <c r="E15" s="43"/>
      <c r="F15" s="43"/>
      <c r="G15" s="43"/>
      <c r="H15" s="43"/>
      <c r="I15" s="43"/>
      <c r="J15" s="44"/>
    </row>
    <row r="16" spans="1:10" ht="18" customHeight="1">
      <c r="A16" s="164" t="s">
        <v>45</v>
      </c>
      <c r="B16" s="154" t="str">
        <f>VLOOKUP(J16,'пр.взвешивания'!B6:G81,2,FALSE)</f>
        <v>КИРИЛЕНКО Натлья Дмитриевна</v>
      </c>
      <c r="C16" s="154"/>
      <c r="D16" s="154"/>
      <c r="E16" s="154"/>
      <c r="F16" s="154"/>
      <c r="G16" s="154"/>
      <c r="H16" s="156" t="str">
        <f>VLOOKUP(J16,'пр.взвешивания'!B6:G81,3,FALSE)</f>
        <v>12.10.92 кмс</v>
      </c>
      <c r="I16" s="43"/>
      <c r="J16" s="44">
        <v>5</v>
      </c>
    </row>
    <row r="17" spans="1:10" ht="18" customHeight="1">
      <c r="A17" s="165"/>
      <c r="B17" s="155"/>
      <c r="C17" s="155"/>
      <c r="D17" s="155"/>
      <c r="E17" s="155"/>
      <c r="F17" s="155"/>
      <c r="G17" s="155"/>
      <c r="H17" s="157"/>
      <c r="I17" s="43"/>
      <c r="J17" s="44"/>
    </row>
    <row r="18" spans="1:10" ht="18">
      <c r="A18" s="165"/>
      <c r="B18" s="158" t="str">
        <f>VLOOKUP(J16,'пр.взвешивания'!B6:G81,4,FALSE)</f>
        <v>СФО Алтайский Барнаул МО</v>
      </c>
      <c r="C18" s="158"/>
      <c r="D18" s="158"/>
      <c r="E18" s="158"/>
      <c r="F18" s="158"/>
      <c r="G18" s="158"/>
      <c r="H18" s="157"/>
      <c r="I18" s="43"/>
      <c r="J18" s="44"/>
    </row>
    <row r="19" spans="1:10" ht="18.75" thickBot="1">
      <c r="A19" s="166"/>
      <c r="B19" s="159"/>
      <c r="C19" s="159"/>
      <c r="D19" s="159"/>
      <c r="E19" s="159"/>
      <c r="F19" s="159"/>
      <c r="G19" s="159"/>
      <c r="H19" s="160"/>
      <c r="I19" s="43"/>
      <c r="J19" s="44"/>
    </row>
    <row r="20" spans="1:10" ht="18.75" thickBot="1">
      <c r="A20" s="43"/>
      <c r="B20" s="43"/>
      <c r="C20" s="43"/>
      <c r="D20" s="43"/>
      <c r="E20" s="43"/>
      <c r="F20" s="43"/>
      <c r="G20" s="43"/>
      <c r="H20" s="43"/>
      <c r="I20" s="43"/>
      <c r="J20" s="44"/>
    </row>
    <row r="21" spans="1:10" ht="18" customHeight="1">
      <c r="A21" s="164" t="s">
        <v>45</v>
      </c>
      <c r="B21" s="154" t="str">
        <f>VLOOKUP(J21,'пр.взвешивания'!B1:G86,2,FALSE)</f>
        <v>СКОМСКОВА  Евгения Владимировна</v>
      </c>
      <c r="C21" s="154"/>
      <c r="D21" s="154"/>
      <c r="E21" s="154"/>
      <c r="F21" s="154"/>
      <c r="G21" s="154"/>
      <c r="H21" s="156" t="str">
        <f>VLOOKUP(J21,'пр.взвешивания'!B1:G86,3,FALSE)</f>
        <v>15.11.91 кмс</v>
      </c>
      <c r="I21" s="43"/>
      <c r="J21" s="44">
        <v>4</v>
      </c>
    </row>
    <row r="22" spans="1:10" ht="18" customHeight="1">
      <c r="A22" s="165"/>
      <c r="B22" s="155"/>
      <c r="C22" s="155"/>
      <c r="D22" s="155"/>
      <c r="E22" s="155"/>
      <c r="F22" s="155"/>
      <c r="G22" s="155"/>
      <c r="H22" s="157"/>
      <c r="I22" s="43"/>
      <c r="J22" s="44"/>
    </row>
    <row r="23" spans="1:9" ht="18">
      <c r="A23" s="165"/>
      <c r="B23" s="158" t="str">
        <f>VLOOKUP(J21,'пр.взвешивания'!B1:G86,4,FALSE)</f>
        <v>ЦФО Московская Эл.угли МО</v>
      </c>
      <c r="C23" s="158"/>
      <c r="D23" s="158"/>
      <c r="E23" s="158"/>
      <c r="F23" s="158"/>
      <c r="G23" s="158"/>
      <c r="H23" s="157"/>
      <c r="I23" s="43"/>
    </row>
    <row r="24" spans="1:9" ht="18.75" thickBot="1">
      <c r="A24" s="166"/>
      <c r="B24" s="159"/>
      <c r="C24" s="159"/>
      <c r="D24" s="159"/>
      <c r="E24" s="159"/>
      <c r="F24" s="159"/>
      <c r="G24" s="159"/>
      <c r="H24" s="160"/>
      <c r="I24" s="43"/>
    </row>
    <row r="25" spans="1:8" ht="18">
      <c r="A25" s="43"/>
      <c r="B25" s="43"/>
      <c r="C25" s="43"/>
      <c r="D25" s="43"/>
      <c r="E25" s="43"/>
      <c r="F25" s="43"/>
      <c r="G25" s="43"/>
      <c r="H25" s="43"/>
    </row>
    <row r="26" spans="1:8" ht="18">
      <c r="A26" s="43" t="s">
        <v>46</v>
      </c>
      <c r="B26" s="43"/>
      <c r="C26" s="43"/>
      <c r="D26" s="43"/>
      <c r="E26" s="43"/>
      <c r="F26" s="43"/>
      <c r="G26" s="43"/>
      <c r="H26" s="43"/>
    </row>
    <row r="27" ht="13.5" thickBot="1"/>
    <row r="28" spans="1:10" ht="12.75">
      <c r="A28" s="167" t="str">
        <f>VLOOKUP(J28,'пр.взвешивания'!B6:G71,6,FALSE)</f>
        <v>Астахов СН Куликов АА</v>
      </c>
      <c r="B28" s="168"/>
      <c r="C28" s="168"/>
      <c r="D28" s="168"/>
      <c r="E28" s="168"/>
      <c r="F28" s="168"/>
      <c r="G28" s="168"/>
      <c r="H28" s="156"/>
      <c r="J28">
        <v>10</v>
      </c>
    </row>
    <row r="29" spans="1:8" ht="13.5" thickBot="1">
      <c r="A29" s="169"/>
      <c r="B29" s="159"/>
      <c r="C29" s="159"/>
      <c r="D29" s="159"/>
      <c r="E29" s="159"/>
      <c r="F29" s="159"/>
      <c r="G29" s="159"/>
      <c r="H29" s="160"/>
    </row>
    <row r="32" spans="1:8" ht="18">
      <c r="A32" s="43" t="s">
        <v>47</v>
      </c>
      <c r="B32" s="43"/>
      <c r="C32" s="43"/>
      <c r="D32" s="43"/>
      <c r="E32" s="43"/>
      <c r="F32" s="43"/>
      <c r="G32" s="43"/>
      <c r="H32" s="43"/>
    </row>
    <row r="33" spans="1:8" ht="18">
      <c r="A33" s="43"/>
      <c r="B33" s="43"/>
      <c r="C33" s="43"/>
      <c r="D33" s="43"/>
      <c r="E33" s="43"/>
      <c r="F33" s="43"/>
      <c r="G33" s="43"/>
      <c r="H33" s="43"/>
    </row>
    <row r="34" spans="1:8" ht="18">
      <c r="A34" s="43"/>
      <c r="B34" s="43"/>
      <c r="C34" s="43"/>
      <c r="D34" s="43"/>
      <c r="E34" s="43"/>
      <c r="F34" s="43"/>
      <c r="G34" s="43"/>
      <c r="H34" s="43"/>
    </row>
    <row r="35" spans="1:8" ht="18">
      <c r="A35" s="45"/>
      <c r="B35" s="45"/>
      <c r="C35" s="45"/>
      <c r="D35" s="45"/>
      <c r="E35" s="45"/>
      <c r="F35" s="45"/>
      <c r="G35" s="45"/>
      <c r="H35" s="45"/>
    </row>
    <row r="36" spans="1:8" ht="18">
      <c r="A36" s="46"/>
      <c r="B36" s="46"/>
      <c r="C36" s="46"/>
      <c r="D36" s="46"/>
      <c r="E36" s="46"/>
      <c r="F36" s="46"/>
      <c r="G36" s="46"/>
      <c r="H36" s="46"/>
    </row>
    <row r="37" spans="1:8" ht="18">
      <c r="A37" s="45"/>
      <c r="B37" s="45"/>
      <c r="C37" s="45"/>
      <c r="D37" s="45"/>
      <c r="E37" s="45"/>
      <c r="F37" s="45"/>
      <c r="G37" s="45"/>
      <c r="H37" s="45"/>
    </row>
    <row r="38" spans="1:8" ht="18">
      <c r="A38" s="47"/>
      <c r="B38" s="47"/>
      <c r="C38" s="47"/>
      <c r="D38" s="47"/>
      <c r="E38" s="47"/>
      <c r="F38" s="47"/>
      <c r="G38" s="47"/>
      <c r="H38" s="47"/>
    </row>
    <row r="39" spans="1:8" ht="18">
      <c r="A39" s="45"/>
      <c r="B39" s="45"/>
      <c r="C39" s="45"/>
      <c r="D39" s="45"/>
      <c r="E39" s="45"/>
      <c r="F39" s="45"/>
      <c r="G39" s="45"/>
      <c r="H39" s="4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73"/>
  <sheetViews>
    <sheetView tabSelected="1" workbookViewId="0" topLeftCell="A1">
      <selection activeCell="T38" sqref="A1:T38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12.140625" style="0" customWidth="1"/>
    <col min="5" max="9" width="4.7109375" style="0" customWidth="1"/>
    <col min="10" max="10" width="1.57421875" style="0" customWidth="1"/>
    <col min="11" max="11" width="4.140625" style="0" customWidth="1"/>
    <col min="12" max="12" width="17.57421875" style="0" customWidth="1"/>
    <col min="14" max="14" width="12.140625" style="0" customWidth="1"/>
    <col min="15" max="20" width="4.7109375" style="0" customWidth="1"/>
  </cols>
  <sheetData>
    <row r="1" spans="1:20" ht="22.5" customHeight="1" thickBot="1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30" customHeight="1" thickBot="1">
      <c r="A2" s="107"/>
      <c r="B2" s="226" t="s">
        <v>34</v>
      </c>
      <c r="C2" s="226"/>
      <c r="D2" s="226"/>
      <c r="E2" s="226"/>
      <c r="F2" s="226"/>
      <c r="G2" s="226"/>
      <c r="H2" s="226"/>
      <c r="I2" s="226"/>
      <c r="J2" s="9"/>
      <c r="K2" s="9"/>
      <c r="L2" s="136" t="str">
        <f>HYPERLINK('[2]реквизиты'!$A$2)</f>
        <v>Первенство России среди юниорок 1991 - 92 гг.р.</v>
      </c>
      <c r="M2" s="137"/>
      <c r="N2" s="137"/>
      <c r="O2" s="137"/>
      <c r="P2" s="137"/>
      <c r="Q2" s="137"/>
      <c r="R2" s="137"/>
      <c r="S2" s="137"/>
      <c r="T2" s="138"/>
    </row>
    <row r="3" spans="1:20" ht="8.2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20" ht="21.75" customHeight="1" thickBot="1">
      <c r="A4" s="6" t="s">
        <v>9</v>
      </c>
      <c r="B4" s="9"/>
      <c r="C4" s="228" t="str">
        <f>HYPERLINK('[2]реквизиты'!$A$3)</f>
        <v>24 - 27 февраля 2011 г.               г. Анапа</v>
      </c>
      <c r="D4" s="228"/>
      <c r="E4" s="228"/>
      <c r="F4" s="228"/>
      <c r="G4" s="228"/>
      <c r="H4" s="228"/>
      <c r="I4" s="228"/>
      <c r="J4" s="108"/>
      <c r="K4" s="6" t="s">
        <v>7</v>
      </c>
      <c r="L4" s="108"/>
      <c r="M4" s="108"/>
      <c r="N4" s="108"/>
      <c r="O4" s="6"/>
      <c r="P4" s="9"/>
      <c r="Q4" s="141" t="str">
        <f>'пр.взвешивания'!E3</f>
        <v>в.к.    68      к.г.</v>
      </c>
      <c r="R4" s="225"/>
      <c r="S4" s="225"/>
      <c r="T4" s="142"/>
    </row>
    <row r="5" spans="1:20" ht="13.5" customHeight="1" thickBot="1">
      <c r="A5" s="170" t="s">
        <v>0</v>
      </c>
      <c r="B5" s="170" t="s">
        <v>1</v>
      </c>
      <c r="C5" s="170" t="s">
        <v>2</v>
      </c>
      <c r="D5" s="170" t="s">
        <v>3</v>
      </c>
      <c r="E5" s="199" t="s">
        <v>4</v>
      </c>
      <c r="F5" s="200"/>
      <c r="G5" s="201"/>
      <c r="H5" s="170" t="s">
        <v>5</v>
      </c>
      <c r="I5" s="170" t="s">
        <v>6</v>
      </c>
      <c r="J5" s="9"/>
      <c r="K5" s="170" t="s">
        <v>0</v>
      </c>
      <c r="L5" s="170" t="s">
        <v>1</v>
      </c>
      <c r="M5" s="170" t="s">
        <v>2</v>
      </c>
      <c r="N5" s="170" t="s">
        <v>3</v>
      </c>
      <c r="O5" s="199" t="s">
        <v>4</v>
      </c>
      <c r="P5" s="200"/>
      <c r="Q5" s="200"/>
      <c r="R5" s="201"/>
      <c r="S5" s="170" t="s">
        <v>5</v>
      </c>
      <c r="T5" s="170" t="s">
        <v>6</v>
      </c>
    </row>
    <row r="6" spans="1:20" ht="13.5" thickBot="1">
      <c r="A6" s="171"/>
      <c r="B6" s="171"/>
      <c r="C6" s="171"/>
      <c r="D6" s="171"/>
      <c r="E6" s="2">
        <v>1</v>
      </c>
      <c r="F6" s="3">
        <v>2</v>
      </c>
      <c r="G6" s="4">
        <v>3</v>
      </c>
      <c r="H6" s="198"/>
      <c r="I6" s="171"/>
      <c r="J6" s="9"/>
      <c r="K6" s="171"/>
      <c r="L6" s="171"/>
      <c r="M6" s="171"/>
      <c r="N6" s="220"/>
      <c r="O6" s="2">
        <v>1</v>
      </c>
      <c r="P6" s="3">
        <v>2</v>
      </c>
      <c r="Q6" s="3">
        <v>3</v>
      </c>
      <c r="R6" s="4">
        <v>4</v>
      </c>
      <c r="S6" s="198"/>
      <c r="T6" s="171"/>
    </row>
    <row r="7" spans="1:21" ht="12.75">
      <c r="A7" s="174">
        <v>1</v>
      </c>
      <c r="B7" s="182" t="str">
        <f>VLOOKUP(A7,'пр.взвешивания'!B6:E27,2,FALSE)</f>
        <v>БАДАНОВА Екатерина Александровна</v>
      </c>
      <c r="C7" s="183" t="str">
        <f>VLOOKUP(B7,'пр.взвешивания'!C6:F27,2,FALSE)</f>
        <v>13.01. 91 кмс</v>
      </c>
      <c r="D7" s="283" t="str">
        <f>VLOOKUP(C7,'пр.взвешивания'!D6:G27,2,FALSE)</f>
        <v>Москва С-70</v>
      </c>
      <c r="E7" s="52"/>
      <c r="F7" s="53">
        <v>4</v>
      </c>
      <c r="G7" s="54">
        <v>0</v>
      </c>
      <c r="H7" s="176">
        <f>SUM(E7:G7)</f>
        <v>4</v>
      </c>
      <c r="I7" s="172">
        <v>2</v>
      </c>
      <c r="J7" s="55"/>
      <c r="K7" s="193">
        <v>3</v>
      </c>
      <c r="L7" s="194" t="str">
        <f>VLOOKUP(K7,'пр.взвешивания'!B6:E27,2,FALSE)</f>
        <v>БРАТЧЕНКО Виолетта Анатольевна</v>
      </c>
      <c r="M7" s="195" t="str">
        <f>VLOOKUP(L7,'пр.взвешивания'!C6:F27,2,FALSE)</f>
        <v>14.07.93 кмс</v>
      </c>
      <c r="N7" s="277" t="str">
        <f>VLOOKUP(M7,'пр.взвешивания'!D6:G27,2,FALSE)</f>
        <v>ЦФО Брянская Брянск Д</v>
      </c>
      <c r="O7" s="56"/>
      <c r="P7" s="57">
        <v>0</v>
      </c>
      <c r="Q7" s="58">
        <v>0</v>
      </c>
      <c r="R7" s="59">
        <v>4</v>
      </c>
      <c r="S7" s="176">
        <f>SUM(O7:R7)</f>
        <v>4</v>
      </c>
      <c r="T7" s="224">
        <v>3</v>
      </c>
      <c r="U7" s="33"/>
    </row>
    <row r="8" spans="1:21" ht="12.75">
      <c r="A8" s="175"/>
      <c r="B8" s="179"/>
      <c r="C8" s="181"/>
      <c r="D8" s="284"/>
      <c r="E8" s="60"/>
      <c r="F8" s="61" t="s">
        <v>100</v>
      </c>
      <c r="G8" s="62">
        <f>HYPERLINK(круги!H12)</f>
      </c>
      <c r="H8" s="177"/>
      <c r="I8" s="173"/>
      <c r="J8" s="55"/>
      <c r="K8" s="185"/>
      <c r="L8" s="186"/>
      <c r="M8" s="196"/>
      <c r="N8" s="278"/>
      <c r="O8" s="60"/>
      <c r="P8" s="63">
        <f>HYPERLINK(круги!H74)</f>
      </c>
      <c r="Q8" s="64">
        <f>HYPERLINK(круги!H62)</f>
      </c>
      <c r="R8" s="65"/>
      <c r="S8" s="177"/>
      <c r="T8" s="223"/>
      <c r="U8" s="33"/>
    </row>
    <row r="9" spans="1:21" ht="12.75">
      <c r="A9" s="175">
        <v>2</v>
      </c>
      <c r="B9" s="178" t="str">
        <f>VLOOKUP(A9,'пр.взвешивания'!B8:E29,2,FALSE)</f>
        <v>СЕРЕДА Елена Вадимровна</v>
      </c>
      <c r="C9" s="180" t="str">
        <f>VLOOKUP(B9,'пр.взвешивания'!C8:F29,2,FALSE)</f>
        <v>0.06.92 кмс</v>
      </c>
      <c r="D9" s="285" t="str">
        <f>VLOOKUP(C9,'пр.взвешивания'!D8:G29,2,FALSE)</f>
        <v>ЮФО Краснодарский Анапа МО</v>
      </c>
      <c r="E9" s="66">
        <v>0</v>
      </c>
      <c r="F9" s="67"/>
      <c r="G9" s="66">
        <v>0</v>
      </c>
      <c r="H9" s="177">
        <f>SUM(E9:G9)</f>
        <v>0</v>
      </c>
      <c r="I9" s="173">
        <v>3</v>
      </c>
      <c r="J9" s="55"/>
      <c r="K9" s="185">
        <v>5</v>
      </c>
      <c r="L9" s="186" t="str">
        <f>VLOOKUP(K9,'пр.взвешивания'!B8:E29,2,FALSE)</f>
        <v>КИРИЛЕНКО Натлья Дмитриевна</v>
      </c>
      <c r="M9" s="196" t="str">
        <f>VLOOKUP(L9,'пр.взвешивания'!C8:F29,2,FALSE)</f>
        <v>12.10.92 кмс</v>
      </c>
      <c r="N9" s="278" t="str">
        <f>VLOOKUP(M9,'пр.взвешивания'!D8:G29,2,FALSE)</f>
        <v>СФО Алтайский Барнаул МО</v>
      </c>
      <c r="O9" s="66">
        <v>3.5</v>
      </c>
      <c r="P9" s="67"/>
      <c r="Q9" s="68">
        <v>3</v>
      </c>
      <c r="R9" s="69">
        <v>4</v>
      </c>
      <c r="S9" s="177">
        <f>SUM(O9:R9)</f>
        <v>10.5</v>
      </c>
      <c r="T9" s="223">
        <v>1</v>
      </c>
      <c r="U9" s="33"/>
    </row>
    <row r="10" spans="1:21" ht="12.75">
      <c r="A10" s="175"/>
      <c r="B10" s="179"/>
      <c r="C10" s="181"/>
      <c r="D10" s="284"/>
      <c r="E10" s="64">
        <f>HYPERLINK(круги!H7)</f>
      </c>
      <c r="F10" s="70"/>
      <c r="G10" s="64"/>
      <c r="H10" s="177"/>
      <c r="I10" s="173"/>
      <c r="J10" s="55"/>
      <c r="K10" s="185"/>
      <c r="L10" s="186"/>
      <c r="M10" s="196"/>
      <c r="N10" s="278"/>
      <c r="O10" s="64">
        <f>HYPERLINK(круги!H76)</f>
      </c>
      <c r="P10" s="70"/>
      <c r="Q10" s="62"/>
      <c r="R10" s="71" t="s">
        <v>104</v>
      </c>
      <c r="S10" s="177"/>
      <c r="T10" s="223"/>
      <c r="U10" s="33"/>
    </row>
    <row r="11" spans="1:21" ht="12.75" customHeight="1">
      <c r="A11" s="175">
        <v>3</v>
      </c>
      <c r="B11" s="178" t="str">
        <f>VLOOKUP(A11,'пр.взвешивания'!B10:E31,2,FALSE)</f>
        <v>БРАТЧЕНКО Виолетта Анатольевна</v>
      </c>
      <c r="C11" s="180" t="str">
        <f>VLOOKUP(B11,'пр.взвешивания'!C10:F31,2,FALSE)</f>
        <v>14.07.93 кмс</v>
      </c>
      <c r="D11" s="285" t="str">
        <f>VLOOKUP(C11,'пр.взвешивания'!D10:G31,2,FALSE)</f>
        <v>ЦФО Брянская Брянск Д</v>
      </c>
      <c r="E11" s="66">
        <v>4</v>
      </c>
      <c r="F11" s="72">
        <v>4</v>
      </c>
      <c r="G11" s="73"/>
      <c r="H11" s="177">
        <f>SUM(E11:G11)</f>
        <v>8</v>
      </c>
      <c r="I11" s="173">
        <v>1</v>
      </c>
      <c r="J11" s="55"/>
      <c r="K11" s="184">
        <v>4</v>
      </c>
      <c r="L11" s="186" t="str">
        <f>VLOOKUP(K11,'пр.взвешивания'!B10:E31,2,FALSE)</f>
        <v>СКОМСКОВА  Евгения Владимировна</v>
      </c>
      <c r="M11" s="196" t="str">
        <f>VLOOKUP(L11,'пр.взвешивания'!C10:F31,2,FALSE)</f>
        <v>15.11.91 кмс</v>
      </c>
      <c r="N11" s="278" t="str">
        <f>VLOOKUP(M11,'пр.взвешивания'!D10:G31,2,FALSE)</f>
        <v>ЦФО Московская Эл.угли МО</v>
      </c>
      <c r="O11" s="74">
        <v>4</v>
      </c>
      <c r="P11" s="75">
        <v>1</v>
      </c>
      <c r="Q11" s="76"/>
      <c r="R11" s="77">
        <v>4</v>
      </c>
      <c r="S11" s="177">
        <f>SUM(O11:R11)</f>
        <v>9</v>
      </c>
      <c r="T11" s="221">
        <v>2</v>
      </c>
      <c r="U11" s="33"/>
    </row>
    <row r="12" spans="1:21" ht="13.5" thickBot="1">
      <c r="A12" s="189"/>
      <c r="B12" s="190"/>
      <c r="C12" s="191"/>
      <c r="D12" s="286"/>
      <c r="E12" s="78" t="s">
        <v>101</v>
      </c>
      <c r="F12" s="79" t="s">
        <v>103</v>
      </c>
      <c r="G12" s="80"/>
      <c r="H12" s="187"/>
      <c r="I12" s="188"/>
      <c r="J12" s="55"/>
      <c r="K12" s="184"/>
      <c r="L12" s="186"/>
      <c r="M12" s="196"/>
      <c r="N12" s="278"/>
      <c r="O12" s="81" t="s">
        <v>105</v>
      </c>
      <c r="P12" s="82"/>
      <c r="Q12" s="60"/>
      <c r="R12" s="83" t="s">
        <v>104</v>
      </c>
      <c r="S12" s="177"/>
      <c r="T12" s="221"/>
      <c r="U12" s="33"/>
    </row>
    <row r="13" spans="1:21" ht="15" customHeight="1" thickBot="1">
      <c r="A13" s="84" t="s">
        <v>10</v>
      </c>
      <c r="B13" s="55"/>
      <c r="C13" s="55"/>
      <c r="D13" s="281"/>
      <c r="E13" s="85"/>
      <c r="F13" s="85"/>
      <c r="G13" s="85"/>
      <c r="H13" s="55"/>
      <c r="I13" s="55"/>
      <c r="J13" s="55"/>
      <c r="K13" s="184">
        <v>1</v>
      </c>
      <c r="L13" s="186" t="str">
        <f>VLOOKUP(K13,'пр.взвешивания'!B6:G27,2,FALSE)</f>
        <v>БАДАНОВА Екатерина Александровна</v>
      </c>
      <c r="M13" s="186" t="str">
        <f>VLOOKUP(L13,'пр.взвешивания'!C6:H27,2,FALSE)</f>
        <v>13.01. 91 кмс</v>
      </c>
      <c r="N13" s="279" t="str">
        <f>VLOOKUP(M13,'пр.взвешивания'!D6:I27,2,FALSE)</f>
        <v>Москва С-70</v>
      </c>
      <c r="O13" s="86">
        <v>0</v>
      </c>
      <c r="P13" s="87">
        <v>0</v>
      </c>
      <c r="Q13" s="74">
        <v>0</v>
      </c>
      <c r="R13" s="88"/>
      <c r="S13" s="177">
        <f>SUM(O13:R13)</f>
        <v>0</v>
      </c>
      <c r="T13" s="221">
        <v>4</v>
      </c>
      <c r="U13" s="33"/>
    </row>
    <row r="14" spans="1:21" ht="12.75" customHeight="1" thickBot="1">
      <c r="A14" s="174">
        <v>4</v>
      </c>
      <c r="B14" s="182" t="str">
        <f>VLOOKUP(A14,'пр.взвешивания'!B6:E27,2,FALSE)</f>
        <v>СКОМСКОВА  Евгения Владимировна</v>
      </c>
      <c r="C14" s="183" t="str">
        <f>VLOOKUP(B14,'пр.взвешивания'!C6:F27,2,FALSE)</f>
        <v>15.11.91 кмс</v>
      </c>
      <c r="D14" s="283" t="str">
        <f>VLOOKUP(C14,'пр.взвешивания'!D6:G27,2,FALSE)</f>
        <v>ЦФО Московская Эл.угли МО</v>
      </c>
      <c r="E14" s="52"/>
      <c r="F14" s="53">
        <v>1</v>
      </c>
      <c r="G14" s="54">
        <v>3</v>
      </c>
      <c r="H14" s="176">
        <f>SUM(E14:G14)</f>
        <v>4</v>
      </c>
      <c r="I14" s="172">
        <v>2</v>
      </c>
      <c r="J14" s="55"/>
      <c r="K14" s="197"/>
      <c r="L14" s="192"/>
      <c r="M14" s="192"/>
      <c r="N14" s="280"/>
      <c r="O14" s="89"/>
      <c r="P14" s="90">
        <f>HYPERLINK(круги!H68)</f>
      </c>
      <c r="Q14" s="91">
        <f>HYPERLINK(круги!H80)</f>
      </c>
      <c r="R14" s="92"/>
      <c r="S14" s="187"/>
      <c r="T14" s="222"/>
      <c r="U14" s="33"/>
    </row>
    <row r="15" spans="1:21" ht="16.5" thickBot="1">
      <c r="A15" s="175"/>
      <c r="B15" s="179"/>
      <c r="C15" s="181"/>
      <c r="D15" s="284"/>
      <c r="E15" s="60"/>
      <c r="F15" s="61">
        <f>HYPERLINK(круги!H29)</f>
      </c>
      <c r="G15" s="62">
        <f>HYPERLINK(круги!H36)</f>
      </c>
      <c r="H15" s="177"/>
      <c r="I15" s="173"/>
      <c r="J15" s="55"/>
      <c r="K15" s="93" t="s">
        <v>8</v>
      </c>
      <c r="L15" s="55"/>
      <c r="M15" s="55"/>
      <c r="N15" s="281"/>
      <c r="O15" s="55"/>
      <c r="P15" s="55"/>
      <c r="Q15" s="55"/>
      <c r="R15" s="55"/>
      <c r="S15" s="55"/>
      <c r="T15" s="109"/>
      <c r="U15" s="33"/>
    </row>
    <row r="16" spans="1:21" ht="12.75" customHeight="1">
      <c r="A16" s="175">
        <v>5</v>
      </c>
      <c r="B16" s="178" t="str">
        <f>VLOOKUP(A16,'пр.взвешивания'!B8:E29,2,FALSE)</f>
        <v>КИРИЛЕНКО Натлья Дмитриевна</v>
      </c>
      <c r="C16" s="180" t="str">
        <f>VLOOKUP(B16,'пр.взвешивания'!C8:F29,2,FALSE)</f>
        <v>12.10.92 кмс</v>
      </c>
      <c r="D16" s="285" t="str">
        <f>VLOOKUP(C16,'пр.взвешивания'!D8:G29,2,FALSE)</f>
        <v>СФО Алтайский Барнаул МО</v>
      </c>
      <c r="E16" s="66">
        <v>3</v>
      </c>
      <c r="F16" s="67"/>
      <c r="G16" s="66">
        <v>3</v>
      </c>
      <c r="H16" s="177">
        <f>SUM(E16:G16)</f>
        <v>6</v>
      </c>
      <c r="I16" s="173">
        <v>1</v>
      </c>
      <c r="J16" s="55"/>
      <c r="K16" s="193">
        <v>7</v>
      </c>
      <c r="L16" s="194" t="str">
        <f>VLOOKUP(K16,'пр.взвешивания'!B6:E27,2,FALSE)</f>
        <v>КУЛИКОВА Екатерина Петровна</v>
      </c>
      <c r="M16" s="195" t="str">
        <f>VLOOKUP(L16,'пр.взвешивания'!C6:F27,2,FALSE)</f>
        <v>09.03.92  кмс</v>
      </c>
      <c r="N16" s="277" t="str">
        <f>VLOOKUP(M16,'пр.взвешивания'!D6:G27,2,FALSE)</f>
        <v>Москва МКС</v>
      </c>
      <c r="O16" s="52"/>
      <c r="P16" s="94">
        <v>0</v>
      </c>
      <c r="Q16" s="95">
        <v>4</v>
      </c>
      <c r="R16" s="96">
        <v>3</v>
      </c>
      <c r="S16" s="176">
        <f>SUM(O16:R16)</f>
        <v>7</v>
      </c>
      <c r="T16" s="204">
        <v>2</v>
      </c>
      <c r="U16" s="33"/>
    </row>
    <row r="17" spans="1:21" ht="12.75">
      <c r="A17" s="175"/>
      <c r="B17" s="179"/>
      <c r="C17" s="181"/>
      <c r="D17" s="284"/>
      <c r="E17" s="64">
        <f>HYPERLINK(круги!H31)</f>
      </c>
      <c r="F17" s="70"/>
      <c r="G17" s="64">
        <f>HYPERLINK(круги!H45)</f>
      </c>
      <c r="H17" s="177"/>
      <c r="I17" s="173"/>
      <c r="J17" s="55"/>
      <c r="K17" s="185"/>
      <c r="L17" s="186"/>
      <c r="M17" s="196"/>
      <c r="N17" s="278"/>
      <c r="O17" s="60"/>
      <c r="P17" s="63">
        <f>HYPERLINK(круги!P74)</f>
      </c>
      <c r="Q17" s="64" t="s">
        <v>106</v>
      </c>
      <c r="R17" s="97"/>
      <c r="S17" s="177"/>
      <c r="T17" s="202"/>
      <c r="U17" s="33"/>
    </row>
    <row r="18" spans="1:21" ht="12.75" customHeight="1">
      <c r="A18" s="175">
        <v>6</v>
      </c>
      <c r="B18" s="178" t="str">
        <f>VLOOKUP(A18,'пр.взвешивания'!B10:E31,2,FALSE)</f>
        <v>ОВЧАРЕНКО Александра Сергеевна</v>
      </c>
      <c r="C18" s="180" t="str">
        <f>VLOOKUP(B18,'пр.взвешивания'!C10:F31,2,FALSE)</f>
        <v>14.04.92 кмс</v>
      </c>
      <c r="D18" s="285" t="str">
        <f>VLOOKUP(C18,'пр.взвешивания'!D10:G31,2,FALSE)</f>
        <v>Москва МКС</v>
      </c>
      <c r="E18" s="66">
        <v>1</v>
      </c>
      <c r="F18" s="72">
        <v>0</v>
      </c>
      <c r="G18" s="73"/>
      <c r="H18" s="177">
        <f>SUM(E18:G18)</f>
        <v>1</v>
      </c>
      <c r="I18" s="173">
        <v>3</v>
      </c>
      <c r="J18" s="55"/>
      <c r="K18" s="185">
        <v>10</v>
      </c>
      <c r="L18" s="186" t="str">
        <f>VLOOKUP(K18,'пр.взвешивания'!B8:E29,2,FALSE)</f>
        <v>АРТОШИНА Ольга Александровна</v>
      </c>
      <c r="M18" s="196" t="str">
        <f>VLOOKUP(L18,'пр.взвешивания'!C8:F29,2,FALSE)</f>
        <v>29.06.91 кмс</v>
      </c>
      <c r="N18" s="278" t="str">
        <f>VLOOKUP(M18,'пр.взвешивания'!D8:G29,2,FALSE)</f>
        <v>СФО Красноярский Березовка МО</v>
      </c>
      <c r="O18" s="66">
        <v>3</v>
      </c>
      <c r="P18" s="67"/>
      <c r="Q18" s="68">
        <v>3</v>
      </c>
      <c r="R18" s="98">
        <v>3</v>
      </c>
      <c r="S18" s="177">
        <f>SUM(O18:R18)</f>
        <v>9</v>
      </c>
      <c r="T18" s="202">
        <v>1</v>
      </c>
      <c r="U18" s="33"/>
    </row>
    <row r="19" spans="1:21" ht="13.5" thickBot="1">
      <c r="A19" s="189"/>
      <c r="B19" s="190"/>
      <c r="C19" s="191"/>
      <c r="D19" s="286"/>
      <c r="E19" s="78">
        <f>HYPERLINK(круги!H38)</f>
      </c>
      <c r="F19" s="79">
        <f>HYPERLINK(круги!H43)</f>
      </c>
      <c r="G19" s="80"/>
      <c r="H19" s="187"/>
      <c r="I19" s="188"/>
      <c r="J19" s="55"/>
      <c r="K19" s="185"/>
      <c r="L19" s="186"/>
      <c r="M19" s="196"/>
      <c r="N19" s="278"/>
      <c r="O19" s="64">
        <f>HYPERLINK(круги!P76)</f>
      </c>
      <c r="P19" s="70"/>
      <c r="Q19" s="62"/>
      <c r="R19" s="99">
        <f>HYPERLINK(круги!P77)</f>
      </c>
      <c r="S19" s="177"/>
      <c r="T19" s="202"/>
      <c r="U19" s="33"/>
    </row>
    <row r="20" spans="1:21" ht="16.5" customHeight="1" thickBot="1">
      <c r="A20" s="84" t="s">
        <v>11</v>
      </c>
      <c r="B20" s="55"/>
      <c r="C20" s="55"/>
      <c r="D20" s="281"/>
      <c r="E20" s="85"/>
      <c r="F20" s="85"/>
      <c r="G20" s="85"/>
      <c r="H20" s="55"/>
      <c r="I20" s="55"/>
      <c r="J20" s="55"/>
      <c r="K20" s="184">
        <v>11</v>
      </c>
      <c r="L20" s="186" t="str">
        <f>VLOOKUP(K20,'пр.взвешивания'!B10:E31,2,FALSE)</f>
        <v>АМБАРЦУМЯН Галина Самсоновна</v>
      </c>
      <c r="M20" s="196" t="str">
        <f>VLOOKUP(L20,'пр.взвешивания'!C10:F31,2,FALSE)</f>
        <v>11.03.91 кмс</v>
      </c>
      <c r="N20" s="278" t="str">
        <f>VLOOKUP(M20,'пр.взвешивания'!D10:G31,2,FALSE)</f>
        <v>ЮФО Волгоградская Фролово ПР</v>
      </c>
      <c r="O20" s="74">
        <v>0</v>
      </c>
      <c r="P20" s="75">
        <v>0</v>
      </c>
      <c r="Q20" s="76"/>
      <c r="R20" s="100">
        <v>3</v>
      </c>
      <c r="S20" s="177">
        <f>SUM(O20:R20)</f>
        <v>3</v>
      </c>
      <c r="T20" s="203">
        <v>3</v>
      </c>
      <c r="U20" s="33"/>
    </row>
    <row r="21" spans="1:21" ht="12.75" customHeight="1">
      <c r="A21" s="174">
        <v>7</v>
      </c>
      <c r="B21" s="182" t="str">
        <f>VLOOKUP(A21,'пр.взвешивания'!B6:E27,2,FALSE)</f>
        <v>КУЛИКОВА Екатерина Петровна</v>
      </c>
      <c r="C21" s="183" t="str">
        <f>VLOOKUP(B21,'пр.взвешивания'!C6:F27,2,FALSE)</f>
        <v>09.03.92  кмс</v>
      </c>
      <c r="D21" s="283" t="str">
        <f>VLOOKUP(C21,'пр.взвешивания'!D6:G27,2,FALSE)</f>
        <v>Москва МКС</v>
      </c>
      <c r="E21" s="52"/>
      <c r="F21" s="53">
        <v>3</v>
      </c>
      <c r="G21" s="54">
        <v>4</v>
      </c>
      <c r="H21" s="176">
        <f>SUM(E21:G21)</f>
        <v>7</v>
      </c>
      <c r="I21" s="172">
        <v>1</v>
      </c>
      <c r="J21" s="55"/>
      <c r="K21" s="184"/>
      <c r="L21" s="186"/>
      <c r="M21" s="196"/>
      <c r="N21" s="278"/>
      <c r="O21" s="81">
        <f>HYPERLINK(круги!P64)</f>
      </c>
      <c r="P21" s="82"/>
      <c r="Q21" s="60"/>
      <c r="R21" s="101">
        <f>HYPERLINK(круги!P80)</f>
      </c>
      <c r="S21" s="177"/>
      <c r="T21" s="203"/>
      <c r="U21" s="33"/>
    </row>
    <row r="22" spans="1:21" ht="12.75">
      <c r="A22" s="175"/>
      <c r="B22" s="179"/>
      <c r="C22" s="181"/>
      <c r="D22" s="284"/>
      <c r="E22" s="60"/>
      <c r="F22" s="61">
        <f>HYPERLINK(круги!P5)</f>
      </c>
      <c r="G22" s="63" t="s">
        <v>102</v>
      </c>
      <c r="H22" s="177"/>
      <c r="I22" s="173"/>
      <c r="J22" s="55"/>
      <c r="K22" s="184">
        <v>8</v>
      </c>
      <c r="L22" s="186" t="str">
        <f>VLOOKUP(K22,'пр.взвешивания'!B12:E33,2,FALSE)</f>
        <v>БУРОВА Анастасия Павловна</v>
      </c>
      <c r="M22" s="196" t="str">
        <f>VLOOKUP(L22,'пр.взвешивания'!C12:F33,2,FALSE)</f>
        <v>15.06.92 кмс</v>
      </c>
      <c r="N22" s="278" t="str">
        <f>VLOOKUP(M22,'пр.взвешивания'!D12:G33,2,FALSE)</f>
        <v>ПФО Нижегородская Дзержинск Д</v>
      </c>
      <c r="O22" s="86">
        <v>0</v>
      </c>
      <c r="P22" s="87">
        <v>1</v>
      </c>
      <c r="Q22" s="74">
        <v>0</v>
      </c>
      <c r="R22" s="102"/>
      <c r="S22" s="177">
        <f>SUM(O22:R22)</f>
        <v>1</v>
      </c>
      <c r="T22" s="203">
        <v>4</v>
      </c>
      <c r="U22" s="33"/>
    </row>
    <row r="23" spans="1:21" ht="12.75" customHeight="1" thickBot="1">
      <c r="A23" s="175">
        <v>8</v>
      </c>
      <c r="B23" s="178" t="str">
        <f>VLOOKUP(A23,'пр.взвешивания'!B8:E29,2,FALSE)</f>
        <v>БУРОВА Анастасия Павловна</v>
      </c>
      <c r="C23" s="180" t="str">
        <f>VLOOKUP(B23,'пр.взвешивания'!C8:F29,2,FALSE)</f>
        <v>15.06.92 кмс</v>
      </c>
      <c r="D23" s="285" t="str">
        <f>VLOOKUP(C23,'пр.взвешивания'!D8:G29,2,FALSE)</f>
        <v>ПФО Нижегородская Дзержинск Д</v>
      </c>
      <c r="E23" s="66">
        <v>0</v>
      </c>
      <c r="F23" s="67"/>
      <c r="G23" s="66">
        <v>4</v>
      </c>
      <c r="H23" s="177">
        <f>SUM(E23:G23)</f>
        <v>4</v>
      </c>
      <c r="I23" s="173">
        <v>2</v>
      </c>
      <c r="J23" s="55"/>
      <c r="K23" s="197"/>
      <c r="L23" s="192"/>
      <c r="M23" s="205"/>
      <c r="N23" s="282"/>
      <c r="O23" s="89"/>
      <c r="P23" s="90">
        <f>HYPERLINK(круги!P68)</f>
      </c>
      <c r="Q23" s="91">
        <f>HYPERLINK(круги!P78)</f>
      </c>
      <c r="R23" s="103"/>
      <c r="S23" s="187"/>
      <c r="T23" s="210"/>
      <c r="U23" s="33"/>
    </row>
    <row r="24" spans="1:21" ht="12.75">
      <c r="A24" s="175"/>
      <c r="B24" s="179"/>
      <c r="C24" s="181"/>
      <c r="D24" s="284"/>
      <c r="E24" s="64">
        <f>HYPERLINK(круги!P7)</f>
      </c>
      <c r="F24" s="70"/>
      <c r="G24" s="64" t="s">
        <v>104</v>
      </c>
      <c r="H24" s="177"/>
      <c r="I24" s="173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109"/>
      <c r="U24" s="33"/>
    </row>
    <row r="25" spans="1:21" ht="12.75" customHeight="1" thickBot="1">
      <c r="A25" s="175">
        <v>9</v>
      </c>
      <c r="B25" s="178" t="str">
        <f>VLOOKUP(A25,'пр.взвешивания'!B10:E31,2,FALSE)</f>
        <v>НЕЦВЕТАЕВА Ирина Андреевна</v>
      </c>
      <c r="C25" s="180" t="str">
        <f>VLOOKUP(B25,'пр.взвешивания'!C10:F31,2,FALSE)</f>
        <v>02.06.92 кмс</v>
      </c>
      <c r="D25" s="285" t="str">
        <f>VLOOKUP(C25,'пр.взвешивания'!D10:G31,2,FALSE)</f>
        <v>СФО Алтайский Бийск МО</v>
      </c>
      <c r="E25" s="66">
        <v>0</v>
      </c>
      <c r="F25" s="72">
        <v>0</v>
      </c>
      <c r="G25" s="73"/>
      <c r="H25" s="177">
        <f>SUM(E25:G25)</f>
        <v>0</v>
      </c>
      <c r="I25" s="173">
        <v>3</v>
      </c>
      <c r="J25" s="55"/>
      <c r="K25" s="55"/>
      <c r="L25" s="55"/>
      <c r="M25" s="55"/>
      <c r="N25" s="55"/>
      <c r="O25" s="85"/>
      <c r="P25" s="85"/>
      <c r="Q25" s="55"/>
      <c r="R25" s="55"/>
      <c r="S25" s="55"/>
      <c r="T25" s="109"/>
      <c r="U25" s="33"/>
    </row>
    <row r="26" spans="1:21" ht="13.5" thickBot="1">
      <c r="A26" s="189"/>
      <c r="B26" s="190"/>
      <c r="C26" s="191"/>
      <c r="D26" s="286"/>
      <c r="E26" s="78">
        <f>HYPERLINK(круги!O14)</f>
      </c>
      <c r="F26" s="79"/>
      <c r="G26" s="80"/>
      <c r="H26" s="187"/>
      <c r="I26" s="188"/>
      <c r="J26" s="55"/>
      <c r="K26" s="193">
        <v>5</v>
      </c>
      <c r="L26" s="213" t="str">
        <f>VLOOKUP(K26,'пр.взвешивания'!B6:E27,2,FALSE)</f>
        <v>КИРИЛЕНКО Натлья Дмитриевна</v>
      </c>
      <c r="M26" s="206" t="str">
        <f>VLOOKUP(L26,'пр.взвешивания'!C6:F27,2,FALSE)</f>
        <v>12.10.92 кмс</v>
      </c>
      <c r="N26" s="208" t="str">
        <f>VLOOKUP(M26,'пр.взвешивания'!D6:G27,2,FALSE)</f>
        <v>СФО Алтайский Барнаул МО</v>
      </c>
      <c r="O26" s="114"/>
      <c r="P26" s="114"/>
      <c r="Q26" s="115"/>
      <c r="R26" s="115"/>
      <c r="S26" s="55"/>
      <c r="T26" s="109"/>
      <c r="U26" s="33"/>
    </row>
    <row r="27" spans="1:21" ht="15" customHeight="1" thickBot="1">
      <c r="A27" s="84" t="s">
        <v>12</v>
      </c>
      <c r="B27" s="55"/>
      <c r="C27" s="55"/>
      <c r="D27" s="281"/>
      <c r="E27" s="85"/>
      <c r="F27" s="85"/>
      <c r="G27" s="85"/>
      <c r="H27" s="55"/>
      <c r="I27" s="55"/>
      <c r="J27" s="55"/>
      <c r="K27" s="185"/>
      <c r="L27" s="214"/>
      <c r="M27" s="207"/>
      <c r="N27" s="209"/>
      <c r="O27" s="116" t="s">
        <v>40</v>
      </c>
      <c r="P27" s="114"/>
      <c r="Q27" s="115"/>
      <c r="R27" s="115"/>
      <c r="S27" s="55"/>
      <c r="T27" s="109"/>
      <c r="U27" s="33"/>
    </row>
    <row r="28" spans="1:21" ht="12.75" customHeight="1" thickBot="1">
      <c r="A28" s="174">
        <v>10</v>
      </c>
      <c r="B28" s="182" t="str">
        <f>VLOOKUP(A28,'пр.взвешивания'!B6:E27,2,FALSE)</f>
        <v>АРТОШИНА Ольга Александровна</v>
      </c>
      <c r="C28" s="183" t="str">
        <f>VLOOKUP(B28,'пр.взвешивания'!C6:F27,2,FALSE)</f>
        <v>29.06.91 кмс</v>
      </c>
      <c r="D28" s="283" t="str">
        <f>VLOOKUP(C28,'пр.взвешивания'!D6:G27,2,FALSE)</f>
        <v>СФО Красноярский Березовка МО</v>
      </c>
      <c r="E28" s="52"/>
      <c r="F28" s="96">
        <v>3</v>
      </c>
      <c r="G28" s="55"/>
      <c r="H28" s="176">
        <f>SUM(E28:G28)</f>
        <v>3</v>
      </c>
      <c r="I28" s="172">
        <v>1</v>
      </c>
      <c r="J28" s="55"/>
      <c r="K28" s="184">
        <v>7</v>
      </c>
      <c r="L28" s="214" t="str">
        <f>VLOOKUP(K28,'пр.взвешивания'!B8:E29,2,FALSE)</f>
        <v>КУЛИКОВА Екатерина Петровна</v>
      </c>
      <c r="M28" s="207" t="str">
        <f>VLOOKUP(L28,'пр.взвешивания'!C8:F29,2,FALSE)</f>
        <v>09.03.92  кмс</v>
      </c>
      <c r="N28" s="209" t="str">
        <f>VLOOKUP(M28,'пр.взвешивания'!D8:G29,2,FALSE)</f>
        <v>Москва МКС</v>
      </c>
      <c r="O28" s="117" t="s">
        <v>107</v>
      </c>
      <c r="P28" s="118"/>
      <c r="Q28" s="115"/>
      <c r="R28" s="115"/>
      <c r="S28" s="55"/>
      <c r="T28" s="109"/>
      <c r="U28" s="33"/>
    </row>
    <row r="29" spans="1:21" ht="13.5" thickBot="1">
      <c r="A29" s="175"/>
      <c r="B29" s="179"/>
      <c r="C29" s="181"/>
      <c r="D29" s="284"/>
      <c r="E29" s="60"/>
      <c r="F29" s="104"/>
      <c r="G29" s="55"/>
      <c r="H29" s="177"/>
      <c r="I29" s="173"/>
      <c r="J29" s="55"/>
      <c r="K29" s="197"/>
      <c r="L29" s="218"/>
      <c r="M29" s="219"/>
      <c r="N29" s="215"/>
      <c r="O29" s="114"/>
      <c r="P29" s="119"/>
      <c r="Q29" s="116" t="s">
        <v>41</v>
      </c>
      <c r="R29" s="115"/>
      <c r="S29" s="55"/>
      <c r="T29" s="109"/>
      <c r="U29" s="33"/>
    </row>
    <row r="30" spans="1:21" ht="12.75" customHeight="1" thickBot="1">
      <c r="A30" s="175">
        <v>11</v>
      </c>
      <c r="B30" s="178" t="str">
        <f>VLOOKUP(A30,'пр.взвешивания'!B8:E29,2,FALSE)</f>
        <v>АМБАРЦУМЯН Галина Самсоновна</v>
      </c>
      <c r="C30" s="180" t="str">
        <f>VLOOKUP(B30,'пр.взвешивания'!C8:F29,2,FALSE)</f>
        <v>11.03.91 кмс</v>
      </c>
      <c r="D30" s="285" t="str">
        <f>VLOOKUP(C30,'пр.взвешивания'!D8:G29,2,FALSE)</f>
        <v>ЮФО Волгоградская Фролово ПР</v>
      </c>
      <c r="E30" s="66">
        <v>0</v>
      </c>
      <c r="F30" s="105"/>
      <c r="G30" s="55"/>
      <c r="H30" s="177">
        <f>SUM(E30:G30)</f>
        <v>0</v>
      </c>
      <c r="I30" s="173">
        <v>2</v>
      </c>
      <c r="J30" s="55"/>
      <c r="K30" s="212">
        <v>10</v>
      </c>
      <c r="L30" s="213" t="str">
        <f>VLOOKUP(K30,'пр.взвешивания'!B10:E31,2,FALSE)</f>
        <v>АРТОШИНА Ольга Александровна</v>
      </c>
      <c r="M30" s="206" t="str">
        <f>VLOOKUP(L30,'пр.взвешивания'!C10:F31,2,FALSE)</f>
        <v>29.06.91 кмс</v>
      </c>
      <c r="N30" s="208" t="str">
        <f>VLOOKUP(M30,'пр.взвешивания'!D10:G31,2,FALSE)</f>
        <v>СФО Красноярский Березовка МО</v>
      </c>
      <c r="O30" s="114"/>
      <c r="P30" s="120"/>
      <c r="Q30" s="117" t="s">
        <v>108</v>
      </c>
      <c r="R30" s="115"/>
      <c r="S30" s="55"/>
      <c r="T30" s="109"/>
      <c r="U30" s="33"/>
    </row>
    <row r="31" spans="1:21" ht="13.5" thickBot="1">
      <c r="A31" s="189"/>
      <c r="B31" s="190"/>
      <c r="C31" s="191"/>
      <c r="D31" s="286"/>
      <c r="E31" s="106">
        <f>HYPERLINK(круги!P31)</f>
      </c>
      <c r="F31" s="103"/>
      <c r="G31" s="55"/>
      <c r="H31" s="187"/>
      <c r="I31" s="188"/>
      <c r="J31" s="55"/>
      <c r="K31" s="185"/>
      <c r="L31" s="214"/>
      <c r="M31" s="207"/>
      <c r="N31" s="209"/>
      <c r="O31" s="116" t="s">
        <v>41</v>
      </c>
      <c r="P31" s="121"/>
      <c r="Q31" s="115"/>
      <c r="R31" s="115"/>
      <c r="S31" s="55"/>
      <c r="T31" s="109"/>
      <c r="U31" s="33"/>
    </row>
    <row r="32" spans="1:21" ht="13.5" thickBot="1">
      <c r="A32" s="8"/>
      <c r="B32" s="55"/>
      <c r="C32" s="55"/>
      <c r="D32" s="55"/>
      <c r="E32" s="55"/>
      <c r="F32" s="55"/>
      <c r="G32" s="55"/>
      <c r="H32" s="55"/>
      <c r="I32" s="55"/>
      <c r="J32" s="55"/>
      <c r="K32" s="184">
        <v>4</v>
      </c>
      <c r="L32" s="214" t="str">
        <f>VLOOKUP(K32,'пр.взвешивания'!B12:E33,2,FALSE)</f>
        <v>СКОМСКОВА  Евгения Владимировна</v>
      </c>
      <c r="M32" s="207" t="str">
        <f>VLOOKUP(L32,'пр.взвешивания'!C12:F33,2,FALSE)</f>
        <v>15.11.91 кмс</v>
      </c>
      <c r="N32" s="209" t="str">
        <f>VLOOKUP(M32,'пр.взвешивания'!D12:G33,2,FALSE)</f>
        <v>ЦФО Московская Эл.угли МО</v>
      </c>
      <c r="O32" s="117" t="s">
        <v>107</v>
      </c>
      <c r="P32" s="114"/>
      <c r="Q32" s="115"/>
      <c r="R32" s="115"/>
      <c r="S32" s="55"/>
      <c r="T32" s="109"/>
      <c r="U32" s="33"/>
    </row>
    <row r="33" spans="1:21" ht="13.5" thickBot="1">
      <c r="A33" s="8"/>
      <c r="B33" s="55"/>
      <c r="C33" s="55"/>
      <c r="D33" s="55"/>
      <c r="E33" s="55"/>
      <c r="F33" s="55"/>
      <c r="G33" s="55"/>
      <c r="H33" s="55"/>
      <c r="I33" s="55"/>
      <c r="J33" s="55"/>
      <c r="K33" s="197"/>
      <c r="L33" s="216"/>
      <c r="M33" s="217"/>
      <c r="N33" s="211"/>
      <c r="O33" s="85"/>
      <c r="P33" s="85"/>
      <c r="Q33" s="55"/>
      <c r="R33" s="55"/>
      <c r="S33" s="55"/>
      <c r="T33" s="109"/>
      <c r="U33" s="33"/>
    </row>
    <row r="34" spans="1:20" ht="15.75">
      <c r="A34" s="34" t="str">
        <f>HYPERLINK('[2]реквизиты'!$A$6)</f>
        <v>Гл. судья, судья МК</v>
      </c>
      <c r="B34" s="35"/>
      <c r="C34" s="35"/>
      <c r="D34" s="110"/>
      <c r="E34" s="20"/>
      <c r="F34" s="20"/>
      <c r="G34" s="36" t="str">
        <f>HYPERLINK('[2]реквизиты'!$G$6)</f>
        <v>О.Р. Перминов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</row>
    <row r="35" spans="1:20" ht="15.75">
      <c r="A35" s="35"/>
      <c r="B35" s="35"/>
      <c r="C35" s="48"/>
      <c r="D35" s="111"/>
      <c r="E35" s="49"/>
      <c r="F35" s="49"/>
      <c r="G35" s="112" t="str">
        <f>HYPERLINK('[2]реквизиты'!$G$7)</f>
        <v>/г. Н. Тагил/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  <row r="36" spans="1:20" ht="12.75">
      <c r="A36" s="30"/>
      <c r="B36" s="30"/>
      <c r="C36" s="41"/>
      <c r="D36" s="111"/>
      <c r="E36" s="111"/>
      <c r="F36" s="111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</row>
    <row r="37" spans="1:20" ht="15.75">
      <c r="A37" s="34" t="str">
        <f>HYPERLINK('[3]реквизиты'!$A$22)</f>
        <v>Гл. секретарь, судья МК</v>
      </c>
      <c r="B37" s="35"/>
      <c r="C37" s="48"/>
      <c r="D37" s="111"/>
      <c r="E37" s="49"/>
      <c r="F37" s="49"/>
      <c r="G37" s="36" t="str">
        <f>HYPERLINK('[2]реквизиты'!$G$8)</f>
        <v>Н.Ю. Глушкова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ht="12.75">
      <c r="A38" s="30"/>
      <c r="B38" s="30"/>
      <c r="C38" s="41"/>
      <c r="D38" s="111"/>
      <c r="E38" s="111"/>
      <c r="F38" s="111"/>
      <c r="G38" s="112" t="str">
        <f>HYPERLINK('[2]реквизиты'!$G$9)</f>
        <v>/г. Рязань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40" ht="21" customHeight="1"/>
    <row r="62" spans="16:18" ht="12.75">
      <c r="P62" s="22"/>
      <c r="Q62" s="22"/>
      <c r="R62" s="22"/>
    </row>
    <row r="63" spans="16:18" ht="12.75">
      <c r="P63" s="25"/>
      <c r="Q63" s="23"/>
      <c r="R63" s="22"/>
    </row>
    <row r="64" spans="16:18" ht="12.75">
      <c r="P64" s="24"/>
      <c r="Q64" s="22"/>
      <c r="R64" s="22"/>
    </row>
    <row r="65" spans="16:18" ht="12.75">
      <c r="P65" s="24"/>
      <c r="Q65" s="22"/>
      <c r="R65" s="22"/>
    </row>
    <row r="66" spans="16:18" ht="12.75">
      <c r="P66" s="32"/>
      <c r="Q66" s="22"/>
      <c r="R66" s="22"/>
    </row>
    <row r="67" spans="16:18" ht="12.75">
      <c r="P67" s="24"/>
      <c r="Q67" s="22"/>
      <c r="R67" s="25"/>
    </row>
    <row r="68" spans="16:18" ht="12.75">
      <c r="P68" s="24"/>
      <c r="Q68" s="23"/>
      <c r="R68" s="22"/>
    </row>
    <row r="69" spans="16:18" ht="12.75">
      <c r="P69" s="24"/>
      <c r="Q69" s="23"/>
      <c r="R69" s="22"/>
    </row>
    <row r="70" spans="16:18" ht="12.75">
      <c r="P70" s="25"/>
      <c r="Q70" s="23"/>
      <c r="R70" s="22"/>
    </row>
    <row r="71" spans="14:18" ht="12.75">
      <c r="N71" s="25"/>
      <c r="O71" s="22"/>
      <c r="P71" s="25"/>
      <c r="Q71" s="23"/>
      <c r="R71" s="22"/>
    </row>
    <row r="72" ht="12.75">
      <c r="P72" s="31"/>
    </row>
    <row r="73" ht="12.75">
      <c r="P73" s="31"/>
    </row>
  </sheetData>
  <mergeCells count="150">
    <mergeCell ref="L2:T2"/>
    <mergeCell ref="Q4:T4"/>
    <mergeCell ref="B2:I2"/>
    <mergeCell ref="K3:T3"/>
    <mergeCell ref="C4:I4"/>
    <mergeCell ref="N11:N12"/>
    <mergeCell ref="S11:S12"/>
    <mergeCell ref="T11:T12"/>
    <mergeCell ref="M7:M8"/>
    <mergeCell ref="N7:N8"/>
    <mergeCell ref="S7:S8"/>
    <mergeCell ref="T7:T8"/>
    <mergeCell ref="N9:N10"/>
    <mergeCell ref="S13:S14"/>
    <mergeCell ref="T13:T14"/>
    <mergeCell ref="S9:S10"/>
    <mergeCell ref="T9:T10"/>
    <mergeCell ref="N5:N6"/>
    <mergeCell ref="O5:R5"/>
    <mergeCell ref="S5:S6"/>
    <mergeCell ref="T5:T6"/>
    <mergeCell ref="K32:K33"/>
    <mergeCell ref="L32:L33"/>
    <mergeCell ref="M32:M33"/>
    <mergeCell ref="K28:K29"/>
    <mergeCell ref="L28:L29"/>
    <mergeCell ref="M28:M29"/>
    <mergeCell ref="K18:K19"/>
    <mergeCell ref="L18:L19"/>
    <mergeCell ref="N32:N33"/>
    <mergeCell ref="K30:K31"/>
    <mergeCell ref="L30:L31"/>
    <mergeCell ref="M30:M31"/>
    <mergeCell ref="N30:N31"/>
    <mergeCell ref="N28:N29"/>
    <mergeCell ref="K26:K27"/>
    <mergeCell ref="L26:L27"/>
    <mergeCell ref="N26:N27"/>
    <mergeCell ref="S22:S23"/>
    <mergeCell ref="T22:T23"/>
    <mergeCell ref="N22:N23"/>
    <mergeCell ref="K22:K23"/>
    <mergeCell ref="L22:L23"/>
    <mergeCell ref="M22:M23"/>
    <mergeCell ref="M26:M27"/>
    <mergeCell ref="T18:T19"/>
    <mergeCell ref="S20:S21"/>
    <mergeCell ref="N16:N17"/>
    <mergeCell ref="T20:T21"/>
    <mergeCell ref="S16:S17"/>
    <mergeCell ref="N20:N21"/>
    <mergeCell ref="T16:T17"/>
    <mergeCell ref="A30:A31"/>
    <mergeCell ref="B30:B31"/>
    <mergeCell ref="B25:B26"/>
    <mergeCell ref="C25:C26"/>
    <mergeCell ref="A25:A26"/>
    <mergeCell ref="A28:A29"/>
    <mergeCell ref="B28:B29"/>
    <mergeCell ref="C28:C29"/>
    <mergeCell ref="C30:C31"/>
    <mergeCell ref="M18:M19"/>
    <mergeCell ref="N18:N19"/>
    <mergeCell ref="S18:S19"/>
    <mergeCell ref="D25:D26"/>
    <mergeCell ref="H25:H26"/>
    <mergeCell ref="I25:I26"/>
    <mergeCell ref="K20:K21"/>
    <mergeCell ref="L20:L21"/>
    <mergeCell ref="M20:M21"/>
    <mergeCell ref="D23:D24"/>
    <mergeCell ref="D28:D29"/>
    <mergeCell ref="H21:H22"/>
    <mergeCell ref="I21:I22"/>
    <mergeCell ref="A23:A24"/>
    <mergeCell ref="B23:B24"/>
    <mergeCell ref="A21:A22"/>
    <mergeCell ref="B21:B22"/>
    <mergeCell ref="H23:H24"/>
    <mergeCell ref="I23:I24"/>
    <mergeCell ref="C23:C24"/>
    <mergeCell ref="A16:A17"/>
    <mergeCell ref="B16:B17"/>
    <mergeCell ref="C21:C22"/>
    <mergeCell ref="D21:D22"/>
    <mergeCell ref="A18:A19"/>
    <mergeCell ref="B18:B19"/>
    <mergeCell ref="C18:C19"/>
    <mergeCell ref="D18:D19"/>
    <mergeCell ref="A14:A15"/>
    <mergeCell ref="B14:B15"/>
    <mergeCell ref="C14:C15"/>
    <mergeCell ref="D14:D15"/>
    <mergeCell ref="H30:H31"/>
    <mergeCell ref="H14:H15"/>
    <mergeCell ref="I14:I15"/>
    <mergeCell ref="H16:H17"/>
    <mergeCell ref="I16:I17"/>
    <mergeCell ref="H18:H19"/>
    <mergeCell ref="I18:I19"/>
    <mergeCell ref="D30:D31"/>
    <mergeCell ref="H28:H29"/>
    <mergeCell ref="I28:I29"/>
    <mergeCell ref="L5:L6"/>
    <mergeCell ref="I5:I6"/>
    <mergeCell ref="D7:D8"/>
    <mergeCell ref="K5:K6"/>
    <mergeCell ref="E5:G5"/>
    <mergeCell ref="I30:I31"/>
    <mergeCell ref="I9:I10"/>
    <mergeCell ref="M5:M6"/>
    <mergeCell ref="C16:C17"/>
    <mergeCell ref="D16:D17"/>
    <mergeCell ref="L9:L10"/>
    <mergeCell ref="M9:M10"/>
    <mergeCell ref="M11:M12"/>
    <mergeCell ref="K7:K8"/>
    <mergeCell ref="L7:L8"/>
    <mergeCell ref="K13:K14"/>
    <mergeCell ref="H5:H6"/>
    <mergeCell ref="M13:M14"/>
    <mergeCell ref="N13:N14"/>
    <mergeCell ref="K16:K17"/>
    <mergeCell ref="L16:L17"/>
    <mergeCell ref="M16:M17"/>
    <mergeCell ref="L13:L14"/>
    <mergeCell ref="K11:K12"/>
    <mergeCell ref="K9:K10"/>
    <mergeCell ref="L11:L12"/>
    <mergeCell ref="A9:A10"/>
    <mergeCell ref="D11:D12"/>
    <mergeCell ref="H11:H12"/>
    <mergeCell ref="I11:I12"/>
    <mergeCell ref="A11:A12"/>
    <mergeCell ref="B11:B12"/>
    <mergeCell ref="C11:C12"/>
    <mergeCell ref="B7:B8"/>
    <mergeCell ref="C7:C8"/>
    <mergeCell ref="B5:B6"/>
    <mergeCell ref="C5:C6"/>
    <mergeCell ref="D5:D6"/>
    <mergeCell ref="D9:D10"/>
    <mergeCell ref="A1:T1"/>
    <mergeCell ref="I7:I8"/>
    <mergeCell ref="A7:A8"/>
    <mergeCell ref="H7:H8"/>
    <mergeCell ref="H9:H10"/>
    <mergeCell ref="A5:A6"/>
    <mergeCell ref="B9:B10"/>
    <mergeCell ref="C9:C10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workbookViewId="0" topLeftCell="D59">
      <selection activeCell="I59" sqref="I59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30" t="s">
        <v>31</v>
      </c>
      <c r="B1" s="230"/>
      <c r="C1" s="230"/>
      <c r="D1" s="230"/>
      <c r="E1" s="230"/>
      <c r="F1" s="230"/>
      <c r="G1" s="230"/>
      <c r="H1" s="230"/>
      <c r="I1" s="230" t="s">
        <v>31</v>
      </c>
      <c r="J1" s="230"/>
      <c r="K1" s="230"/>
      <c r="L1" s="230"/>
      <c r="M1" s="230"/>
      <c r="N1" s="230"/>
      <c r="O1" s="230"/>
      <c r="P1" s="230"/>
      <c r="Q1" s="8"/>
    </row>
    <row r="2" spans="1:17" ht="25.5" customHeight="1">
      <c r="A2" s="7" t="s">
        <v>9</v>
      </c>
      <c r="B2" s="7" t="s">
        <v>17</v>
      </c>
      <c r="C2" s="7"/>
      <c r="D2" s="7"/>
      <c r="E2" s="29" t="str">
        <f>'пр.взвешивания'!E3</f>
        <v>в.к.    68      к.г.</v>
      </c>
      <c r="F2" s="7"/>
      <c r="G2" s="7"/>
      <c r="H2" s="7"/>
      <c r="I2" s="7" t="s">
        <v>11</v>
      </c>
      <c r="J2" s="7" t="s">
        <v>17</v>
      </c>
      <c r="K2" s="7"/>
      <c r="L2" s="7"/>
      <c r="M2" s="29" t="str">
        <f>E2</f>
        <v>в.к.    68      к.г.</v>
      </c>
      <c r="N2" s="7"/>
      <c r="O2" s="7"/>
      <c r="P2" s="7"/>
      <c r="Q2" s="8"/>
    </row>
    <row r="3" spans="1:17" ht="12.75" customHeight="1">
      <c r="A3" s="229" t="s">
        <v>0</v>
      </c>
      <c r="B3" s="229" t="s">
        <v>1</v>
      </c>
      <c r="C3" s="229" t="s">
        <v>2</v>
      </c>
      <c r="D3" s="229" t="s">
        <v>3</v>
      </c>
      <c r="E3" s="229" t="s">
        <v>13</v>
      </c>
      <c r="F3" s="229" t="s">
        <v>14</v>
      </c>
      <c r="G3" s="229" t="s">
        <v>15</v>
      </c>
      <c r="H3" s="229" t="s">
        <v>16</v>
      </c>
      <c r="I3" s="229" t="s">
        <v>0</v>
      </c>
      <c r="J3" s="229" t="s">
        <v>1</v>
      </c>
      <c r="K3" s="229" t="s">
        <v>2</v>
      </c>
      <c r="L3" s="229" t="s">
        <v>3</v>
      </c>
      <c r="M3" s="229" t="s">
        <v>13</v>
      </c>
      <c r="N3" s="229" t="s">
        <v>14</v>
      </c>
      <c r="O3" s="229" t="s">
        <v>15</v>
      </c>
      <c r="P3" s="229" t="s">
        <v>16</v>
      </c>
      <c r="Q3" s="8"/>
    </row>
    <row r="4" spans="1:17" ht="12.7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8"/>
    </row>
    <row r="5" spans="1:18" ht="12.75" customHeight="1">
      <c r="A5" s="229">
        <v>1</v>
      </c>
      <c r="B5" s="243" t="str">
        <f>VLOOKUP(A5,'пр.взвешивания'!B6:E27,2,FALSE)</f>
        <v>БАДАНОВА Екатерина Александровна</v>
      </c>
      <c r="C5" s="243" t="str">
        <f>VLOOKUP(B5,'пр.взвешивания'!C6:F27,2,FALSE)</f>
        <v>13.01. 91 кмс</v>
      </c>
      <c r="D5" s="243" t="str">
        <f>VLOOKUP(C5,'пр.взвешивания'!D6:G27,2,FALSE)</f>
        <v>Москва С-70</v>
      </c>
      <c r="E5" s="235"/>
      <c r="F5" s="236"/>
      <c r="G5" s="237"/>
      <c r="H5" s="229"/>
      <c r="I5" s="229">
        <v>7</v>
      </c>
      <c r="J5" s="243" t="str">
        <f>VLOOKUP(I5,'пр.взвешивания'!B6:E27,2,FALSE)</f>
        <v>КУЛИКОВА Екатерина Петровна</v>
      </c>
      <c r="K5" s="243" t="str">
        <f>VLOOKUP(J5,'пр.взвешивания'!C6:F27,2,FALSE)</f>
        <v>09.03.92  кмс</v>
      </c>
      <c r="L5" s="243" t="str">
        <f>VLOOKUP(K5,'пр.взвешивания'!D6:G27,2,FALSE)</f>
        <v>Москва МКС</v>
      </c>
      <c r="M5" s="229"/>
      <c r="N5" s="229"/>
      <c r="O5" s="229"/>
      <c r="P5" s="229"/>
      <c r="Q5" s="8"/>
      <c r="R5" s="9"/>
    </row>
    <row r="6" spans="1:18" ht="12.75">
      <c r="A6" s="229"/>
      <c r="B6" s="244"/>
      <c r="C6" s="244"/>
      <c r="D6" s="244"/>
      <c r="E6" s="235"/>
      <c r="F6" s="235"/>
      <c r="G6" s="237"/>
      <c r="H6" s="229"/>
      <c r="I6" s="229"/>
      <c r="J6" s="244"/>
      <c r="K6" s="244"/>
      <c r="L6" s="244"/>
      <c r="M6" s="229"/>
      <c r="N6" s="229"/>
      <c r="O6" s="229"/>
      <c r="P6" s="229"/>
      <c r="Q6" s="8"/>
      <c r="R6" s="9"/>
    </row>
    <row r="7" spans="1:18" ht="12.75" customHeight="1">
      <c r="A7" s="132">
        <v>2</v>
      </c>
      <c r="B7" s="243" t="str">
        <f>VLOOKUP(A7,'пр.взвешивания'!B8:E29,2,FALSE)</f>
        <v>СЕРЕДА Елена Вадимровна</v>
      </c>
      <c r="C7" s="243" t="str">
        <f>VLOOKUP(B7,'пр.взвешивания'!C8:F29,2,FALSE)</f>
        <v>0.06.92 кмс</v>
      </c>
      <c r="D7" s="243" t="str">
        <f>VLOOKUP(C7,'пр.взвешивания'!D8:G29,2,FALSE)</f>
        <v>ЮФО Краснодарский Анапа МО</v>
      </c>
      <c r="E7" s="231"/>
      <c r="F7" s="231"/>
      <c r="G7" s="132"/>
      <c r="H7" s="132"/>
      <c r="I7" s="132">
        <v>8</v>
      </c>
      <c r="J7" s="243" t="str">
        <f>VLOOKUP(I7,'пр.взвешивания'!B8:E29,2,FALSE)</f>
        <v>БУРОВА Анастасия Павловна</v>
      </c>
      <c r="K7" s="243" t="str">
        <f>VLOOKUP(J7,'пр.взвешивания'!C8:F29,2,FALSE)</f>
        <v>15.06.92 кмс</v>
      </c>
      <c r="L7" s="243" t="str">
        <f>VLOOKUP(K7,'пр.взвешивания'!D8:G29,2,FALSE)</f>
        <v>ПФО Нижегородская Дзержинск Д</v>
      </c>
      <c r="M7" s="132"/>
      <c r="N7" s="132"/>
      <c r="O7" s="132"/>
      <c r="P7" s="132"/>
      <c r="Q7" s="8"/>
      <c r="R7" s="9"/>
    </row>
    <row r="8" spans="1:18" ht="13.5" thickBot="1">
      <c r="A8" s="240"/>
      <c r="B8" s="245"/>
      <c r="C8" s="245"/>
      <c r="D8" s="245"/>
      <c r="E8" s="239"/>
      <c r="F8" s="239"/>
      <c r="G8" s="240"/>
      <c r="H8" s="240"/>
      <c r="I8" s="240"/>
      <c r="J8" s="245"/>
      <c r="K8" s="245"/>
      <c r="L8" s="245"/>
      <c r="M8" s="240"/>
      <c r="N8" s="240"/>
      <c r="O8" s="240"/>
      <c r="P8" s="240"/>
      <c r="Q8" s="8"/>
      <c r="R8" s="9"/>
    </row>
    <row r="9" spans="1:18" ht="12.75" customHeight="1">
      <c r="A9" s="247">
        <v>3</v>
      </c>
      <c r="B9" s="234" t="str">
        <f>VLOOKUP(A9,'пр.взвешивания'!B10:E31,2,FALSE)</f>
        <v>БРАТЧЕНКО Виолетта Анатольевна</v>
      </c>
      <c r="C9" s="234" t="str">
        <f>VLOOKUP(B9,'пр.взвешивания'!C10:F31,2,FALSE)</f>
        <v>14.07.93 кмс</v>
      </c>
      <c r="D9" s="234" t="str">
        <f>VLOOKUP(C9,'пр.взвешивания'!D10:G31,2,FALSE)</f>
        <v>ЦФО Брянская Брянск Д</v>
      </c>
      <c r="E9" s="247" t="s">
        <v>32</v>
      </c>
      <c r="F9" s="248"/>
      <c r="G9" s="247"/>
      <c r="H9" s="247"/>
      <c r="I9" s="247">
        <v>9</v>
      </c>
      <c r="J9" s="234" t="str">
        <f>VLOOKUP(I9,'пр.взвешивания'!B10:E31,2,FALSE)</f>
        <v>НЕЦВЕТАЕВА Ирина Андреевна</v>
      </c>
      <c r="K9" s="234" t="str">
        <f>VLOOKUP(J9,'пр.взвешивания'!C10:F31,2,FALSE)</f>
        <v>02.06.92 кмс</v>
      </c>
      <c r="L9" s="234" t="str">
        <f>VLOOKUP(K9,'пр.взвешивания'!D10:G31,2,FALSE)</f>
        <v>СФО Алтайский Бийск МО</v>
      </c>
      <c r="M9" s="247" t="s">
        <v>32</v>
      </c>
      <c r="N9" s="247"/>
      <c r="O9" s="247"/>
      <c r="P9" s="247"/>
      <c r="Q9" s="8"/>
      <c r="R9" s="9"/>
    </row>
    <row r="10" spans="1:18" ht="12.75">
      <c r="A10" s="133"/>
      <c r="B10" s="244"/>
      <c r="C10" s="244"/>
      <c r="D10" s="244"/>
      <c r="E10" s="133"/>
      <c r="F10" s="232"/>
      <c r="G10" s="133"/>
      <c r="H10" s="133"/>
      <c r="I10" s="133"/>
      <c r="J10" s="244"/>
      <c r="K10" s="244"/>
      <c r="L10" s="244"/>
      <c r="M10" s="133"/>
      <c r="N10" s="133"/>
      <c r="O10" s="133"/>
      <c r="P10" s="133"/>
      <c r="Q10" s="8"/>
      <c r="R10" s="9"/>
    </row>
    <row r="11" spans="1:18" ht="18" customHeight="1">
      <c r="A11" s="7" t="s">
        <v>9</v>
      </c>
      <c r="B11" s="7" t="s">
        <v>18</v>
      </c>
      <c r="C11" s="12"/>
      <c r="D11" s="12"/>
      <c r="E11" s="29" t="str">
        <f>E2</f>
        <v>в.к.    68      к.г.</v>
      </c>
      <c r="F11" s="8"/>
      <c r="G11" s="8"/>
      <c r="H11" s="8"/>
      <c r="I11" s="8"/>
      <c r="J11" s="7" t="s">
        <v>18</v>
      </c>
      <c r="K11" s="13"/>
      <c r="L11" s="13"/>
      <c r="M11" s="29" t="str">
        <f>M2</f>
        <v>в.к.    68      к.г.</v>
      </c>
      <c r="N11" s="8"/>
      <c r="O11" s="8"/>
      <c r="P11" s="8"/>
      <c r="Q11" s="8"/>
      <c r="R11" s="9"/>
    </row>
    <row r="12" spans="1:18" ht="12.75" customHeight="1">
      <c r="A12" s="229">
        <v>1</v>
      </c>
      <c r="B12" s="243" t="str">
        <f>VLOOKUP(A12,'пр.взвешивания'!B6:E27,2,FALSE)</f>
        <v>БАДАНОВА Екатерина Александровна</v>
      </c>
      <c r="C12" s="243" t="str">
        <f>VLOOKUP(B12,'пр.взвешивания'!C6:F27,2,FALSE)</f>
        <v>13.01. 91 кмс</v>
      </c>
      <c r="D12" s="243" t="str">
        <f>VLOOKUP(C12,'пр.взвешивания'!D6:G27,2,FALSE)</f>
        <v>Москва С-70</v>
      </c>
      <c r="E12" s="235"/>
      <c r="F12" s="235"/>
      <c r="G12" s="237"/>
      <c r="H12" s="229"/>
      <c r="I12" s="229">
        <v>7</v>
      </c>
      <c r="J12" s="243" t="str">
        <f>VLOOKUP(I12,'пр.взвешивания'!B6:E27,2,FALSE)</f>
        <v>КУЛИКОВА Екатерина Петровна</v>
      </c>
      <c r="K12" s="243" t="str">
        <f>VLOOKUP(J12,'пр.взвешивания'!C6:F27,2,FALSE)</f>
        <v>09.03.92  кмс</v>
      </c>
      <c r="L12" s="243" t="str">
        <f>VLOOKUP(K12,'пр.взвешивания'!D6:G27,2,FALSE)</f>
        <v>Москва МКС</v>
      </c>
      <c r="M12" s="229"/>
      <c r="N12" s="229"/>
      <c r="O12" s="229"/>
      <c r="P12" s="229"/>
      <c r="Q12" s="8"/>
      <c r="R12" s="9"/>
    </row>
    <row r="13" spans="1:18" ht="12.75">
      <c r="A13" s="229"/>
      <c r="B13" s="244"/>
      <c r="C13" s="244"/>
      <c r="D13" s="244"/>
      <c r="E13" s="235"/>
      <c r="F13" s="235"/>
      <c r="G13" s="237"/>
      <c r="H13" s="229"/>
      <c r="I13" s="229"/>
      <c r="J13" s="244"/>
      <c r="K13" s="244"/>
      <c r="L13" s="244"/>
      <c r="M13" s="229"/>
      <c r="N13" s="229"/>
      <c r="O13" s="229"/>
      <c r="P13" s="229"/>
      <c r="Q13" s="8"/>
      <c r="R13" s="9"/>
    </row>
    <row r="14" spans="1:18" ht="12.75" customHeight="1">
      <c r="A14" s="132">
        <v>3</v>
      </c>
      <c r="B14" s="243" t="str">
        <f>VLOOKUP(A14,'пр.взвешивания'!B8:E29,2,FALSE)</f>
        <v>БРАТЧЕНКО Виолетта Анатольевна</v>
      </c>
      <c r="C14" s="243" t="str">
        <f>VLOOKUP(B14,'пр.взвешивания'!C8:F29,2,FALSE)</f>
        <v>14.07.93 кмс</v>
      </c>
      <c r="D14" s="243" t="str">
        <f>VLOOKUP(C14,'пр.взвешивания'!D8:G29,2,FALSE)</f>
        <v>ЦФО Брянская Брянск Д</v>
      </c>
      <c r="E14" s="231"/>
      <c r="F14" s="231"/>
      <c r="G14" s="132"/>
      <c r="H14" s="132"/>
      <c r="I14" s="132">
        <v>9</v>
      </c>
      <c r="J14" s="243" t="str">
        <f>VLOOKUP(I14,'пр.взвешивания'!B8:E29,2,FALSE)</f>
        <v>НЕЦВЕТАЕВА Ирина Андреевна</v>
      </c>
      <c r="K14" s="243" t="str">
        <f>VLOOKUP(J14,'пр.взвешивания'!C8:F29,2,FALSE)</f>
        <v>02.06.92 кмс</v>
      </c>
      <c r="L14" s="243" t="str">
        <f>VLOOKUP(K14,'пр.взвешивания'!D8:G29,2,FALSE)</f>
        <v>СФО Алтайский Бийск МО</v>
      </c>
      <c r="M14" s="132"/>
      <c r="N14" s="132"/>
      <c r="O14" s="132"/>
      <c r="P14" s="132"/>
      <c r="Q14" s="8"/>
      <c r="R14" s="9"/>
    </row>
    <row r="15" spans="1:18" ht="13.5" thickBot="1">
      <c r="A15" s="240"/>
      <c r="B15" s="245"/>
      <c r="C15" s="245"/>
      <c r="D15" s="245"/>
      <c r="E15" s="239"/>
      <c r="F15" s="239"/>
      <c r="G15" s="240"/>
      <c r="H15" s="240"/>
      <c r="I15" s="240"/>
      <c r="J15" s="245"/>
      <c r="K15" s="245"/>
      <c r="L15" s="245"/>
      <c r="M15" s="240"/>
      <c r="N15" s="240"/>
      <c r="O15" s="240"/>
      <c r="P15" s="240"/>
      <c r="Q15" s="8"/>
      <c r="R15" s="9"/>
    </row>
    <row r="16" spans="1:18" ht="12.75" customHeight="1">
      <c r="A16" s="247">
        <v>2</v>
      </c>
      <c r="B16" s="234" t="str">
        <f>VLOOKUP(A16,'пр.взвешивания'!B6:E27,2,FALSE)</f>
        <v>СЕРЕДА Елена Вадимровна</v>
      </c>
      <c r="C16" s="234" t="str">
        <f>VLOOKUP(B16,'пр.взвешивания'!C6:F27,2,FALSE)</f>
        <v>0.06.92 кмс</v>
      </c>
      <c r="D16" s="234" t="str">
        <f>VLOOKUP(C16,'пр.взвешивания'!D6:G27,2,FALSE)</f>
        <v>ЮФО Краснодарский Анапа МО</v>
      </c>
      <c r="E16" s="247" t="s">
        <v>32</v>
      </c>
      <c r="F16" s="248"/>
      <c r="G16" s="247"/>
      <c r="H16" s="247"/>
      <c r="I16" s="247">
        <v>8</v>
      </c>
      <c r="J16" s="234" t="str">
        <f>VLOOKUP(I16,'пр.взвешивания'!B10:E31,2,FALSE)</f>
        <v>БУРОВА Анастасия Павловна</v>
      </c>
      <c r="K16" s="234" t="str">
        <f>VLOOKUP(J16,'пр.взвешивания'!C10:F31,2,FALSE)</f>
        <v>15.06.92 кмс</v>
      </c>
      <c r="L16" s="234" t="str">
        <f>VLOOKUP(K16,'пр.взвешивания'!D10:G31,2,FALSE)</f>
        <v>ПФО Нижегородская Дзержинск Д</v>
      </c>
      <c r="M16" s="247" t="s">
        <v>32</v>
      </c>
      <c r="N16" s="247"/>
      <c r="O16" s="247"/>
      <c r="P16" s="247"/>
      <c r="Q16" s="8"/>
      <c r="R16" s="9"/>
    </row>
    <row r="17" spans="1:18" ht="12.75">
      <c r="A17" s="133"/>
      <c r="B17" s="244"/>
      <c r="C17" s="244"/>
      <c r="D17" s="244"/>
      <c r="E17" s="133"/>
      <c r="F17" s="232"/>
      <c r="G17" s="133"/>
      <c r="H17" s="133"/>
      <c r="I17" s="133"/>
      <c r="J17" s="244"/>
      <c r="K17" s="244"/>
      <c r="L17" s="244"/>
      <c r="M17" s="133"/>
      <c r="N17" s="133"/>
      <c r="O17" s="133"/>
      <c r="P17" s="133"/>
      <c r="Q17" s="8"/>
      <c r="R17" s="9"/>
    </row>
    <row r="18" spans="1:18" ht="21" customHeight="1">
      <c r="A18" s="7" t="s">
        <v>9</v>
      </c>
      <c r="B18" s="7" t="s">
        <v>19</v>
      </c>
      <c r="C18" s="12"/>
      <c r="D18" s="12"/>
      <c r="E18" s="29" t="str">
        <f>E11</f>
        <v>в.к.    68      к.г.</v>
      </c>
      <c r="F18" s="8"/>
      <c r="G18" s="8"/>
      <c r="H18" s="8"/>
      <c r="I18" s="8"/>
      <c r="J18" s="7" t="s">
        <v>19</v>
      </c>
      <c r="K18" s="13"/>
      <c r="L18" s="13"/>
      <c r="M18" s="8"/>
      <c r="N18" s="8"/>
      <c r="O18" s="8"/>
      <c r="P18" s="8"/>
      <c r="Q18" s="8"/>
      <c r="R18" s="9"/>
    </row>
    <row r="19" spans="1:18" ht="12.75" customHeight="1">
      <c r="A19" s="229">
        <v>3</v>
      </c>
      <c r="B19" s="243" t="str">
        <f>VLOOKUP(A19,'пр.взвешивания'!B6:E27,2,FALSE)</f>
        <v>БРАТЧЕНКО Виолетта Анатольевна</v>
      </c>
      <c r="C19" s="243" t="str">
        <f>VLOOKUP(B19,'пр.взвешивания'!C6:F27,2,FALSE)</f>
        <v>14.07.93 кмс</v>
      </c>
      <c r="D19" s="243" t="str">
        <f>VLOOKUP(C19,'пр.взвешивания'!D6:G27,2,FALSE)</f>
        <v>ЦФО Брянская Брянск Д</v>
      </c>
      <c r="E19" s="235"/>
      <c r="F19" s="235"/>
      <c r="G19" s="229"/>
      <c r="H19" s="229"/>
      <c r="I19" s="229">
        <v>9</v>
      </c>
      <c r="J19" s="243" t="str">
        <f>VLOOKUP(I19,'пр.взвешивания'!B6:E27,2,FALSE)</f>
        <v>НЕЦВЕТАЕВА Ирина Андреевна</v>
      </c>
      <c r="K19" s="243" t="str">
        <f>VLOOKUP(J19,'пр.взвешивания'!C6:F27,2,FALSE)</f>
        <v>02.06.92 кмс</v>
      </c>
      <c r="L19" s="243" t="str">
        <f>VLOOKUP(K19,'пр.взвешивания'!D6:G27,2,FALSE)</f>
        <v>СФО Алтайский Бийск МО</v>
      </c>
      <c r="M19" s="229"/>
      <c r="N19" s="229"/>
      <c r="O19" s="229"/>
      <c r="P19" s="229"/>
      <c r="Q19" s="8"/>
      <c r="R19" s="9"/>
    </row>
    <row r="20" spans="1:18" ht="12.75">
      <c r="A20" s="229"/>
      <c r="B20" s="244"/>
      <c r="C20" s="244"/>
      <c r="D20" s="244"/>
      <c r="E20" s="235"/>
      <c r="F20" s="235"/>
      <c r="G20" s="229"/>
      <c r="H20" s="229"/>
      <c r="I20" s="229"/>
      <c r="J20" s="244"/>
      <c r="K20" s="244"/>
      <c r="L20" s="244"/>
      <c r="M20" s="229"/>
      <c r="N20" s="229"/>
      <c r="O20" s="229"/>
      <c r="P20" s="229"/>
      <c r="Q20" s="8"/>
      <c r="R20" s="9"/>
    </row>
    <row r="21" spans="1:18" ht="12.75" customHeight="1">
      <c r="A21" s="132">
        <v>2</v>
      </c>
      <c r="B21" s="243" t="str">
        <f>VLOOKUP(A21,'пр.взвешивания'!B8:E29,2,FALSE)</f>
        <v>СЕРЕДА Елена Вадимровна</v>
      </c>
      <c r="C21" s="243" t="str">
        <f>VLOOKUP(B21,'пр.взвешивания'!C8:F29,2,FALSE)</f>
        <v>0.06.92 кмс</v>
      </c>
      <c r="D21" s="243" t="str">
        <f>VLOOKUP(C21,'пр.взвешивания'!D8:G29,2,FALSE)</f>
        <v>ЮФО Краснодарский Анапа МО</v>
      </c>
      <c r="E21" s="231"/>
      <c r="F21" s="231"/>
      <c r="G21" s="132"/>
      <c r="H21" s="132"/>
      <c r="I21" s="132">
        <v>8</v>
      </c>
      <c r="J21" s="243" t="str">
        <f>VLOOKUP(I21,'пр.взвешивания'!B8:E29,2,FALSE)</f>
        <v>БУРОВА Анастасия Павловна</v>
      </c>
      <c r="K21" s="243" t="str">
        <f>VLOOKUP(J21,'пр.взвешивания'!C8:F29,2,FALSE)</f>
        <v>15.06.92 кмс</v>
      </c>
      <c r="L21" s="243" t="str">
        <f>VLOOKUP(K21,'пр.взвешивания'!D8:G29,2,FALSE)</f>
        <v>ПФО Нижегородская Дзержинск Д</v>
      </c>
      <c r="M21" s="132"/>
      <c r="N21" s="132"/>
      <c r="O21" s="132"/>
      <c r="P21" s="132"/>
      <c r="Q21" s="8"/>
      <c r="R21" s="9"/>
    </row>
    <row r="22" spans="1:18" ht="13.5" thickBot="1">
      <c r="A22" s="240"/>
      <c r="B22" s="245"/>
      <c r="C22" s="245"/>
      <c r="D22" s="245"/>
      <c r="E22" s="239"/>
      <c r="F22" s="239"/>
      <c r="G22" s="240"/>
      <c r="H22" s="240"/>
      <c r="I22" s="240"/>
      <c r="J22" s="245"/>
      <c r="K22" s="245"/>
      <c r="L22" s="245"/>
      <c r="M22" s="240"/>
      <c r="N22" s="240"/>
      <c r="O22" s="240"/>
      <c r="P22" s="240"/>
      <c r="Q22" s="8"/>
      <c r="R22" s="9"/>
    </row>
    <row r="23" spans="1:18" ht="12.75" customHeight="1">
      <c r="A23" s="247">
        <v>1</v>
      </c>
      <c r="B23" s="234" t="str">
        <f>VLOOKUP(A23,'пр.взвешивания'!B6:E27,2,FALSE)</f>
        <v>БАДАНОВА Екатерина Александровна</v>
      </c>
      <c r="C23" s="234" t="str">
        <f>VLOOKUP(B23,'пр.взвешивания'!C6:F27,2,FALSE)</f>
        <v>13.01. 91 кмс</v>
      </c>
      <c r="D23" s="234" t="str">
        <f>VLOOKUP(C23,'пр.взвешивания'!D6:G27,2,FALSE)</f>
        <v>Москва С-70</v>
      </c>
      <c r="E23" s="247" t="s">
        <v>32</v>
      </c>
      <c r="F23" s="248"/>
      <c r="G23" s="247"/>
      <c r="H23" s="247"/>
      <c r="I23" s="247">
        <v>7</v>
      </c>
      <c r="J23" s="234" t="str">
        <f>VLOOKUP(I23,'пр.взвешивания'!B10:E31,2,FALSE)</f>
        <v>КУЛИКОВА Екатерина Петровна</v>
      </c>
      <c r="K23" s="234" t="str">
        <f>VLOOKUP(J23,'пр.взвешивания'!C10:F31,2,FALSE)</f>
        <v>09.03.92  кмс</v>
      </c>
      <c r="L23" s="234" t="str">
        <f>VLOOKUP(K23,'пр.взвешивания'!D10:G31,2,FALSE)</f>
        <v>Москва МКС</v>
      </c>
      <c r="M23" s="247" t="s">
        <v>32</v>
      </c>
      <c r="N23" s="247"/>
      <c r="O23" s="247"/>
      <c r="P23" s="247"/>
      <c r="Q23" s="8"/>
      <c r="R23" s="9"/>
    </row>
    <row r="24" spans="1:18" ht="12.75">
      <c r="A24" s="133"/>
      <c r="B24" s="244"/>
      <c r="C24" s="244"/>
      <c r="D24" s="244"/>
      <c r="E24" s="133"/>
      <c r="F24" s="232"/>
      <c r="G24" s="133"/>
      <c r="H24" s="133"/>
      <c r="I24" s="133"/>
      <c r="J24" s="244"/>
      <c r="K24" s="244"/>
      <c r="L24" s="244"/>
      <c r="M24" s="133"/>
      <c r="N24" s="133"/>
      <c r="O24" s="133"/>
      <c r="P24" s="133"/>
      <c r="Q24" s="8"/>
      <c r="R24" s="9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13"/>
      <c r="L25" s="13"/>
      <c r="M25" s="8"/>
      <c r="N25" s="8"/>
      <c r="O25" s="8"/>
      <c r="P25" s="8"/>
      <c r="Q25" s="8"/>
      <c r="R25" s="9"/>
    </row>
    <row r="26" spans="1:18" ht="24.75" customHeight="1">
      <c r="A26" s="7" t="s">
        <v>10</v>
      </c>
      <c r="B26" s="7" t="s">
        <v>17</v>
      </c>
      <c r="C26" s="7"/>
      <c r="D26" s="7"/>
      <c r="E26" s="29" t="str">
        <f>E18</f>
        <v>в.к.    68      к.г.</v>
      </c>
      <c r="F26" s="7"/>
      <c r="G26" s="7"/>
      <c r="H26" s="7"/>
      <c r="I26" s="7" t="s">
        <v>12</v>
      </c>
      <c r="J26" s="7" t="s">
        <v>17</v>
      </c>
      <c r="K26" s="7"/>
      <c r="L26" s="7"/>
      <c r="M26" s="29" t="str">
        <f>M11</f>
        <v>в.к.    68      к.г.</v>
      </c>
      <c r="N26" s="7"/>
      <c r="O26" s="7"/>
      <c r="P26" s="7"/>
      <c r="Q26" s="8"/>
      <c r="R26" s="9"/>
    </row>
    <row r="27" spans="1:18" ht="12.75">
      <c r="A27" s="229" t="s">
        <v>0</v>
      </c>
      <c r="B27" s="229" t="s">
        <v>1</v>
      </c>
      <c r="C27" s="229" t="s">
        <v>2</v>
      </c>
      <c r="D27" s="229" t="s">
        <v>3</v>
      </c>
      <c r="E27" s="229" t="s">
        <v>13</v>
      </c>
      <c r="F27" s="229" t="s">
        <v>14</v>
      </c>
      <c r="G27" s="229" t="s">
        <v>15</v>
      </c>
      <c r="H27" s="229" t="s">
        <v>16</v>
      </c>
      <c r="I27" s="229" t="s">
        <v>0</v>
      </c>
      <c r="J27" s="229" t="s">
        <v>1</v>
      </c>
      <c r="K27" s="229" t="s">
        <v>2</v>
      </c>
      <c r="L27" s="229" t="s">
        <v>3</v>
      </c>
      <c r="M27" s="229" t="s">
        <v>13</v>
      </c>
      <c r="N27" s="229" t="s">
        <v>14</v>
      </c>
      <c r="O27" s="229" t="s">
        <v>15</v>
      </c>
      <c r="P27" s="229" t="s">
        <v>16</v>
      </c>
      <c r="Q27" s="8"/>
      <c r="R27" s="9"/>
    </row>
    <row r="28" spans="1:18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8"/>
      <c r="R28" s="9"/>
    </row>
    <row r="29" spans="1:18" ht="12.75" customHeight="1">
      <c r="A29" s="229">
        <v>4</v>
      </c>
      <c r="B29" s="243" t="str">
        <f>VLOOKUP(A29,'пр.взвешивания'!B6:E27,2,FALSE)</f>
        <v>СКОМСКОВА  Евгения Владимировна</v>
      </c>
      <c r="C29" s="243" t="str">
        <f>VLOOKUP(B29,'пр.взвешивания'!C6:F27,2,FALSE)</f>
        <v>15.11.91 кмс</v>
      </c>
      <c r="D29" s="243" t="str">
        <f>VLOOKUP(C29,'пр.взвешивания'!D6:G27,2,FALSE)</f>
        <v>ЦФО Московская Эл.угли МО</v>
      </c>
      <c r="E29" s="235"/>
      <c r="F29" s="235"/>
      <c r="G29" s="229"/>
      <c r="H29" s="229"/>
      <c r="I29" s="229">
        <v>10</v>
      </c>
      <c r="J29" s="243" t="str">
        <f>VLOOKUP(I29,'пр.взвешивания'!B6:E27,2,FALSE)</f>
        <v>АРТОШИНА Ольга Александровна</v>
      </c>
      <c r="K29" s="243" t="str">
        <f>VLOOKUP(J29,'пр.взвешивания'!C6:F27,2,FALSE)</f>
        <v>29.06.91 кмс</v>
      </c>
      <c r="L29" s="243" t="str">
        <f>VLOOKUP(K29,'пр.взвешивания'!D6:G27,2,FALSE)</f>
        <v>СФО Красноярский Березовка МО</v>
      </c>
      <c r="M29" s="229"/>
      <c r="N29" s="229"/>
      <c r="O29" s="229"/>
      <c r="P29" s="229"/>
      <c r="Q29" s="8"/>
      <c r="R29" s="9"/>
    </row>
    <row r="30" spans="1:18" ht="12.75">
      <c r="A30" s="229"/>
      <c r="B30" s="244"/>
      <c r="C30" s="244"/>
      <c r="D30" s="244"/>
      <c r="E30" s="235"/>
      <c r="F30" s="235"/>
      <c r="G30" s="229"/>
      <c r="H30" s="229"/>
      <c r="I30" s="229"/>
      <c r="J30" s="244"/>
      <c r="K30" s="244"/>
      <c r="L30" s="244"/>
      <c r="M30" s="229"/>
      <c r="N30" s="229"/>
      <c r="O30" s="229"/>
      <c r="P30" s="229"/>
      <c r="Q30" s="8"/>
      <c r="R30" s="9"/>
    </row>
    <row r="31" spans="1:18" ht="12.75" customHeight="1">
      <c r="A31" s="132">
        <v>5</v>
      </c>
      <c r="B31" s="243" t="str">
        <f>VLOOKUP(A31,'пр.взвешивания'!B8:E29,2,FALSE)</f>
        <v>КИРИЛЕНКО Натлья Дмитриевна</v>
      </c>
      <c r="C31" s="243" t="str">
        <f>VLOOKUP(B31,'пр.взвешивания'!C8:F29,2,FALSE)</f>
        <v>12.10.92 кмс</v>
      </c>
      <c r="D31" s="243" t="str">
        <f>VLOOKUP(C31,'пр.взвешивания'!D8:G29,2,FALSE)</f>
        <v>СФО Алтайский Барнаул МО</v>
      </c>
      <c r="E31" s="231"/>
      <c r="F31" s="231"/>
      <c r="G31" s="132"/>
      <c r="H31" s="132"/>
      <c r="I31" s="229">
        <v>11</v>
      </c>
      <c r="J31" s="243" t="str">
        <f>VLOOKUP(I31,'пр.взвешивания'!B8:E29,2,FALSE)</f>
        <v>АМБАРЦУМЯН Галина Самсоновна</v>
      </c>
      <c r="K31" s="243" t="str">
        <f>VLOOKUP(J31,'пр.взвешивания'!C8:F29,2,FALSE)</f>
        <v>11.03.91 кмс</v>
      </c>
      <c r="L31" s="243" t="str">
        <f>VLOOKUP(K31,'пр.взвешивания'!D8:G29,2,FALSE)</f>
        <v>ЮФО Волгоградская Фролово ПР</v>
      </c>
      <c r="M31" s="229"/>
      <c r="N31" s="229"/>
      <c r="O31" s="229"/>
      <c r="P31" s="229"/>
      <c r="Q31" s="8"/>
      <c r="R31" s="9"/>
    </row>
    <row r="32" spans="1:18" ht="13.5" thickBot="1">
      <c r="A32" s="240"/>
      <c r="B32" s="245"/>
      <c r="C32" s="245"/>
      <c r="D32" s="245"/>
      <c r="E32" s="239"/>
      <c r="F32" s="239"/>
      <c r="G32" s="240"/>
      <c r="H32" s="240"/>
      <c r="I32" s="229"/>
      <c r="J32" s="244"/>
      <c r="K32" s="244"/>
      <c r="L32" s="244"/>
      <c r="M32" s="229"/>
      <c r="N32" s="229"/>
      <c r="O32" s="229"/>
      <c r="P32" s="229"/>
      <c r="Q32" s="8"/>
      <c r="R32" s="9"/>
    </row>
    <row r="33" spans="1:18" ht="12.75" customHeight="1">
      <c r="A33" s="247">
        <v>6</v>
      </c>
      <c r="B33" s="234" t="str">
        <f>VLOOKUP(A33,'пр.взвешивания'!B10:E31,2,FALSE)</f>
        <v>ОВЧАРЕНКО Александра Сергеевна</v>
      </c>
      <c r="C33" s="234" t="str">
        <f>VLOOKUP(B33,'пр.взвешивания'!C10:F31,2,FALSE)</f>
        <v>14.04.92 кмс</v>
      </c>
      <c r="D33" s="234" t="str">
        <f>VLOOKUP(C33,'пр.взвешивания'!D10:G31,2,FALSE)</f>
        <v>Москва МКС</v>
      </c>
      <c r="E33" s="247" t="s">
        <v>32</v>
      </c>
      <c r="F33" s="248"/>
      <c r="G33" s="247"/>
      <c r="H33" s="249"/>
      <c r="Q33" s="8"/>
      <c r="R33" s="9"/>
    </row>
    <row r="34" spans="1:18" ht="12.75">
      <c r="A34" s="133"/>
      <c r="B34" s="244"/>
      <c r="C34" s="244"/>
      <c r="D34" s="244"/>
      <c r="E34" s="133"/>
      <c r="F34" s="232"/>
      <c r="G34" s="133"/>
      <c r="H34" s="250"/>
      <c r="Q34" s="8"/>
      <c r="R34" s="9"/>
    </row>
    <row r="35" spans="1:18" ht="25.5" customHeight="1">
      <c r="A35" s="8"/>
      <c r="B35" s="7" t="s">
        <v>18</v>
      </c>
      <c r="C35" s="13"/>
      <c r="D35" s="13"/>
      <c r="E35" s="29" t="str">
        <f>E26</f>
        <v>в.к.    68      к.г.</v>
      </c>
      <c r="F35" s="8"/>
      <c r="G35" s="8"/>
      <c r="H35" s="8"/>
      <c r="Q35" s="8"/>
      <c r="R35" s="9"/>
    </row>
    <row r="36" spans="1:18" ht="12.75" customHeight="1">
      <c r="A36" s="229">
        <v>4</v>
      </c>
      <c r="B36" s="243" t="str">
        <f>VLOOKUP(A36,'пр.взвешивания'!B6:E27,2,FALSE)</f>
        <v>СКОМСКОВА  Евгения Владимировна</v>
      </c>
      <c r="C36" s="243" t="str">
        <f>VLOOKUP(B36,'пр.взвешивания'!C6:F27,2,FALSE)</f>
        <v>15.11.91 кмс</v>
      </c>
      <c r="D36" s="243" t="str">
        <f>VLOOKUP(C36,'пр.взвешивания'!D6:G27,2,FALSE)</f>
        <v>ЦФО Московская Эл.угли МО</v>
      </c>
      <c r="E36" s="235"/>
      <c r="F36" s="235"/>
      <c r="G36" s="229"/>
      <c r="H36" s="251"/>
      <c r="I36" s="254"/>
      <c r="J36" s="255"/>
      <c r="K36" s="257"/>
      <c r="L36" s="257"/>
      <c r="M36" s="254"/>
      <c r="N36" s="254"/>
      <c r="O36" s="254"/>
      <c r="P36" s="254"/>
      <c r="Q36" s="8"/>
      <c r="R36" s="9"/>
    </row>
    <row r="37" spans="1:18" ht="12.75">
      <c r="A37" s="229"/>
      <c r="B37" s="244"/>
      <c r="C37" s="244"/>
      <c r="D37" s="244"/>
      <c r="E37" s="235"/>
      <c r="F37" s="235"/>
      <c r="G37" s="229"/>
      <c r="H37" s="251"/>
      <c r="I37" s="254"/>
      <c r="J37" s="256"/>
      <c r="K37" s="254"/>
      <c r="L37" s="254"/>
      <c r="M37" s="254"/>
      <c r="N37" s="254"/>
      <c r="O37" s="254"/>
      <c r="P37" s="254"/>
      <c r="Q37" s="8"/>
      <c r="R37" s="9"/>
    </row>
    <row r="38" spans="1:18" ht="12.75" customHeight="1">
      <c r="A38" s="132">
        <v>6</v>
      </c>
      <c r="B38" s="243" t="str">
        <f>VLOOKUP(A38,'пр.взвешивания'!B8:E29,2,FALSE)</f>
        <v>ОВЧАРЕНКО Александра Сергеевна</v>
      </c>
      <c r="C38" s="243" t="str">
        <f>VLOOKUP(B38,'пр.взвешивания'!C8:F29,2,FALSE)</f>
        <v>14.04.92 кмс</v>
      </c>
      <c r="D38" s="243" t="str">
        <f>VLOOKUP(C38,'пр.взвешивания'!D8:G29,2,FALSE)</f>
        <v>Москва МКС</v>
      </c>
      <c r="E38" s="231"/>
      <c r="F38" s="231"/>
      <c r="G38" s="132"/>
      <c r="H38" s="252"/>
      <c r="I38" s="254"/>
      <c r="J38" s="255"/>
      <c r="K38" s="257"/>
      <c r="L38" s="257"/>
      <c r="M38" s="254"/>
      <c r="N38" s="254"/>
      <c r="O38" s="254"/>
      <c r="P38" s="254"/>
      <c r="Q38" s="8"/>
      <c r="R38" s="9"/>
    </row>
    <row r="39" spans="1:18" ht="13.5" thickBot="1">
      <c r="A39" s="240"/>
      <c r="B39" s="245"/>
      <c r="C39" s="245"/>
      <c r="D39" s="245"/>
      <c r="E39" s="239"/>
      <c r="F39" s="239"/>
      <c r="G39" s="240"/>
      <c r="H39" s="253"/>
      <c r="I39" s="254"/>
      <c r="J39" s="256"/>
      <c r="K39" s="254"/>
      <c r="L39" s="254"/>
      <c r="M39" s="254"/>
      <c r="N39" s="254"/>
      <c r="O39" s="254"/>
      <c r="P39" s="254"/>
      <c r="Q39" s="8"/>
      <c r="R39" s="9"/>
    </row>
    <row r="40" spans="1:18" ht="12.75" customHeight="1">
      <c r="A40" s="247">
        <v>5</v>
      </c>
      <c r="B40" s="234" t="str">
        <f>VLOOKUP(A40,'пр.взвешивания'!B10:E31,2,FALSE)</f>
        <v>КИРИЛЕНКО Натлья Дмитриевна</v>
      </c>
      <c r="C40" s="234" t="str">
        <f>VLOOKUP(B40,'пр.взвешивания'!C10:F31,2,FALSE)</f>
        <v>12.10.92 кмс</v>
      </c>
      <c r="D40" s="234" t="str">
        <f>VLOOKUP(C40,'пр.взвешивания'!D10:G31,2,FALSE)</f>
        <v>СФО Алтайский Барнаул МО</v>
      </c>
      <c r="E40" s="247" t="s">
        <v>32</v>
      </c>
      <c r="F40" s="248"/>
      <c r="G40" s="247"/>
      <c r="H40" s="249"/>
      <c r="I40" s="254"/>
      <c r="J40" s="255"/>
      <c r="K40" s="257"/>
      <c r="L40" s="257"/>
      <c r="M40" s="254"/>
      <c r="N40" s="254"/>
      <c r="O40" s="254"/>
      <c r="P40" s="254"/>
      <c r="Q40" s="8"/>
      <c r="R40" s="9"/>
    </row>
    <row r="41" spans="1:18" ht="12.75">
      <c r="A41" s="133"/>
      <c r="B41" s="244"/>
      <c r="C41" s="244"/>
      <c r="D41" s="244"/>
      <c r="E41" s="133"/>
      <c r="F41" s="232"/>
      <c r="G41" s="133"/>
      <c r="H41" s="250"/>
      <c r="I41" s="254"/>
      <c r="J41" s="256"/>
      <c r="K41" s="254"/>
      <c r="L41" s="254"/>
      <c r="M41" s="254"/>
      <c r="N41" s="254"/>
      <c r="O41" s="254"/>
      <c r="P41" s="254"/>
      <c r="Q41" s="8"/>
      <c r="R41" s="9"/>
    </row>
    <row r="42" spans="1:18" ht="27" customHeight="1">
      <c r="A42" s="8"/>
      <c r="B42" s="7" t="s">
        <v>19</v>
      </c>
      <c r="C42" s="13"/>
      <c r="D42" s="13"/>
      <c r="E42" s="29" t="str">
        <f>E26</f>
        <v>в.к.    68      к.г.</v>
      </c>
      <c r="F42" s="8"/>
      <c r="G42" s="8"/>
      <c r="H42" s="8"/>
      <c r="I42" s="10"/>
      <c r="J42" s="27"/>
      <c r="K42" s="28"/>
      <c r="L42" s="28"/>
      <c r="M42" s="10"/>
      <c r="N42" s="10"/>
      <c r="O42" s="10"/>
      <c r="P42" s="10"/>
      <c r="Q42" s="8"/>
      <c r="R42" s="9"/>
    </row>
    <row r="43" spans="1:18" ht="12.75" customHeight="1">
      <c r="A43" s="229">
        <v>6</v>
      </c>
      <c r="B43" s="243" t="str">
        <f>VLOOKUP(A43,'пр.взвешивания'!B6:E27,2,FALSE)</f>
        <v>ОВЧАРЕНКО Александра Сергеевна</v>
      </c>
      <c r="C43" s="243" t="str">
        <f>VLOOKUP(B43,'пр.взвешивания'!C6:F27,2,FALSE)</f>
        <v>14.04.92 кмс</v>
      </c>
      <c r="D43" s="243" t="str">
        <f>VLOOKUP(C43,'пр.взвешивания'!D6:G27,2,FALSE)</f>
        <v>Москва МКС</v>
      </c>
      <c r="E43" s="235"/>
      <c r="F43" s="235"/>
      <c r="G43" s="229"/>
      <c r="H43" s="251"/>
      <c r="I43" s="254"/>
      <c r="J43" s="255"/>
      <c r="K43" s="257"/>
      <c r="L43" s="257"/>
      <c r="M43" s="254"/>
      <c r="N43" s="254"/>
      <c r="O43" s="254"/>
      <c r="P43" s="254"/>
      <c r="Q43" s="8"/>
      <c r="R43" s="9"/>
    </row>
    <row r="44" spans="1:18" ht="12.75">
      <c r="A44" s="229"/>
      <c r="B44" s="244"/>
      <c r="C44" s="244"/>
      <c r="D44" s="244"/>
      <c r="E44" s="235"/>
      <c r="F44" s="235"/>
      <c r="G44" s="229"/>
      <c r="H44" s="251"/>
      <c r="I44" s="254"/>
      <c r="J44" s="256"/>
      <c r="K44" s="254"/>
      <c r="L44" s="254"/>
      <c r="M44" s="254"/>
      <c r="N44" s="254"/>
      <c r="O44" s="254"/>
      <c r="P44" s="254"/>
      <c r="Q44" s="8"/>
      <c r="R44" s="9"/>
    </row>
    <row r="45" spans="1:18" ht="12.75" customHeight="1">
      <c r="A45" s="132">
        <v>5</v>
      </c>
      <c r="B45" s="243" t="str">
        <f>VLOOKUP(A45,'пр.взвешивания'!B8:E29,2,FALSE)</f>
        <v>КИРИЛЕНКО Натлья Дмитриевна</v>
      </c>
      <c r="C45" s="243" t="str">
        <f>VLOOKUP(B45,'пр.взвешивания'!C8:F29,2,FALSE)</f>
        <v>12.10.92 кмс</v>
      </c>
      <c r="D45" s="243" t="str">
        <f>VLOOKUP(C45,'пр.взвешивания'!D8:G29,2,FALSE)</f>
        <v>СФО Алтайский Барнаул МО</v>
      </c>
      <c r="E45" s="231"/>
      <c r="F45" s="231"/>
      <c r="G45" s="132"/>
      <c r="H45" s="252"/>
      <c r="I45" s="254"/>
      <c r="J45" s="255"/>
      <c r="K45" s="257"/>
      <c r="L45" s="257"/>
      <c r="M45" s="254"/>
      <c r="N45" s="254"/>
      <c r="O45" s="254"/>
      <c r="P45" s="254"/>
      <c r="Q45" s="8"/>
      <c r="R45" s="9"/>
    </row>
    <row r="46" spans="1:18" ht="13.5" thickBot="1">
      <c r="A46" s="240"/>
      <c r="B46" s="245"/>
      <c r="C46" s="245"/>
      <c r="D46" s="245"/>
      <c r="E46" s="239"/>
      <c r="F46" s="239"/>
      <c r="G46" s="240"/>
      <c r="H46" s="253"/>
      <c r="I46" s="254"/>
      <c r="J46" s="256"/>
      <c r="K46" s="254"/>
      <c r="L46" s="254"/>
      <c r="M46" s="254"/>
      <c r="N46" s="254"/>
      <c r="O46" s="254"/>
      <c r="P46" s="254"/>
      <c r="Q46" s="8"/>
      <c r="R46" s="9"/>
    </row>
    <row r="47" spans="1:18" ht="12.75" customHeight="1">
      <c r="A47" s="247">
        <v>4</v>
      </c>
      <c r="B47" s="234" t="str">
        <f>VLOOKUP(A47,'пр.взвешивания'!B10:E31,2,FALSE)</f>
        <v>СКОМСКОВА  Евгения Владимировна</v>
      </c>
      <c r="C47" s="234" t="str">
        <f>VLOOKUP(B47,'пр.взвешивания'!C10:F31,2,FALSE)</f>
        <v>15.11.91 кмс</v>
      </c>
      <c r="D47" s="234" t="str">
        <f>VLOOKUP(C47,'пр.взвешивания'!D10:G31,2,FALSE)</f>
        <v>ЦФО Московская Эл.угли МО</v>
      </c>
      <c r="E47" s="247" t="s">
        <v>32</v>
      </c>
      <c r="F47" s="248"/>
      <c r="G47" s="247"/>
      <c r="H47" s="249"/>
      <c r="I47" s="254"/>
      <c r="J47" s="255"/>
      <c r="K47" s="257"/>
      <c r="L47" s="257"/>
      <c r="M47" s="254"/>
      <c r="N47" s="254"/>
      <c r="O47" s="254"/>
      <c r="P47" s="254"/>
      <c r="Q47" s="8"/>
      <c r="R47" s="9"/>
    </row>
    <row r="48" spans="1:18" ht="12.75">
      <c r="A48" s="133"/>
      <c r="B48" s="244"/>
      <c r="C48" s="244"/>
      <c r="D48" s="244"/>
      <c r="E48" s="133"/>
      <c r="F48" s="232"/>
      <c r="G48" s="133"/>
      <c r="H48" s="250"/>
      <c r="I48" s="254"/>
      <c r="J48" s="256"/>
      <c r="K48" s="254"/>
      <c r="L48" s="254"/>
      <c r="M48" s="254"/>
      <c r="N48" s="254"/>
      <c r="O48" s="254"/>
      <c r="P48" s="254"/>
      <c r="Q48" s="8"/>
      <c r="R48" s="9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5.5" customHeight="1">
      <c r="A58" s="230" t="s">
        <v>31</v>
      </c>
      <c r="B58" s="230"/>
      <c r="C58" s="230"/>
      <c r="D58" s="230"/>
      <c r="E58" s="230"/>
      <c r="F58" s="230"/>
      <c r="G58" s="230"/>
      <c r="H58" s="230"/>
      <c r="I58" s="230" t="s">
        <v>31</v>
      </c>
      <c r="J58" s="230"/>
      <c r="K58" s="230"/>
      <c r="L58" s="230"/>
      <c r="M58" s="230"/>
      <c r="N58" s="230"/>
      <c r="O58" s="230"/>
      <c r="P58" s="230"/>
      <c r="Q58" s="8"/>
    </row>
    <row r="59" spans="1:17" ht="20.25" customHeight="1">
      <c r="A59" s="7" t="s">
        <v>7</v>
      </c>
      <c r="B59" s="7" t="s">
        <v>48</v>
      </c>
      <c r="C59" s="7"/>
      <c r="D59" s="7"/>
      <c r="E59" s="29" t="str">
        <f>E42</f>
        <v>в.к.    68      к.г.</v>
      </c>
      <c r="F59" s="7"/>
      <c r="G59" s="7"/>
      <c r="H59" s="7"/>
      <c r="I59" s="7" t="s">
        <v>8</v>
      </c>
      <c r="J59" s="7" t="s">
        <v>48</v>
      </c>
      <c r="K59" s="7"/>
      <c r="L59" s="7"/>
      <c r="M59" s="29" t="str">
        <f>E59</f>
        <v>в.к.    68      к.г.</v>
      </c>
      <c r="N59" s="7"/>
      <c r="O59" s="7"/>
      <c r="P59" s="7"/>
      <c r="Q59" s="8"/>
    </row>
    <row r="60" spans="1:17" ht="12.75" customHeight="1">
      <c r="A60" s="229" t="s">
        <v>0</v>
      </c>
      <c r="B60" s="229" t="s">
        <v>1</v>
      </c>
      <c r="C60" s="229" t="s">
        <v>2</v>
      </c>
      <c r="D60" s="229" t="s">
        <v>3</v>
      </c>
      <c r="E60" s="229" t="s">
        <v>13</v>
      </c>
      <c r="F60" s="229" t="s">
        <v>14</v>
      </c>
      <c r="G60" s="229" t="s">
        <v>15</v>
      </c>
      <c r="H60" s="229" t="s">
        <v>16</v>
      </c>
      <c r="I60" s="229" t="s">
        <v>0</v>
      </c>
      <c r="J60" s="229" t="s">
        <v>1</v>
      </c>
      <c r="K60" s="229" t="s">
        <v>2</v>
      </c>
      <c r="L60" s="229" t="s">
        <v>3</v>
      </c>
      <c r="M60" s="229" t="s">
        <v>13</v>
      </c>
      <c r="N60" s="229" t="s">
        <v>14</v>
      </c>
      <c r="O60" s="229" t="s">
        <v>15</v>
      </c>
      <c r="P60" s="229" t="s">
        <v>16</v>
      </c>
      <c r="Q60" s="8"/>
    </row>
    <row r="61" spans="1:17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8"/>
    </row>
    <row r="62" spans="1:17" ht="12.75" customHeight="1">
      <c r="A62" s="246">
        <v>3</v>
      </c>
      <c r="B62" s="243" t="str">
        <f>VLOOKUP(A62,'пр.взвешивания'!B6:C27,2,FALSE)</f>
        <v>БРАТЧЕНКО Виолетта Анатольевна</v>
      </c>
      <c r="C62" s="243" t="str">
        <f>VLOOKUP(B62,'пр.взвешивания'!C6:D27,2,FALSE)</f>
        <v>14.07.93 кмс</v>
      </c>
      <c r="D62" s="243" t="str">
        <f>VLOOKUP(C62,'пр.взвешивания'!D6:E27,2,FALSE)</f>
        <v>ЦФО Брянская Брянск Д</v>
      </c>
      <c r="E62" s="235"/>
      <c r="F62" s="236"/>
      <c r="G62" s="237"/>
      <c r="H62" s="229"/>
      <c r="I62" s="229">
        <v>7</v>
      </c>
      <c r="J62" s="233" t="str">
        <f>VLOOKUP(I62,'пр.взвешивания'!B6:D27,2,FALSE)</f>
        <v>КУЛИКОВА Екатерина Петровна</v>
      </c>
      <c r="K62" s="233" t="str">
        <f>VLOOKUP(J62,'пр.взвешивания'!C6:E27,2,FALSE)</f>
        <v>09.03.92  кмс</v>
      </c>
      <c r="L62" s="233" t="str">
        <f>VLOOKUP(K62,'пр.взвешивания'!D6:F27,2,FALSE)</f>
        <v>Москва МКС</v>
      </c>
      <c r="M62" s="235"/>
      <c r="N62" s="236"/>
      <c r="O62" s="237"/>
      <c r="P62" s="229"/>
      <c r="Q62" s="8"/>
    </row>
    <row r="63" spans="1:17" ht="12.75">
      <c r="A63" s="246"/>
      <c r="B63" s="244"/>
      <c r="C63" s="244"/>
      <c r="D63" s="244"/>
      <c r="E63" s="235"/>
      <c r="F63" s="235"/>
      <c r="G63" s="237"/>
      <c r="H63" s="229"/>
      <c r="I63" s="229"/>
      <c r="J63" s="234"/>
      <c r="K63" s="234"/>
      <c r="L63" s="234"/>
      <c r="M63" s="235"/>
      <c r="N63" s="235"/>
      <c r="O63" s="237"/>
      <c r="P63" s="229"/>
      <c r="Q63" s="8"/>
    </row>
    <row r="64" spans="1:17" ht="12.75" customHeight="1">
      <c r="A64" s="132">
        <v>4</v>
      </c>
      <c r="B64" s="243" t="str">
        <f>VLOOKUP(A64,'пр.взвешивания'!B6:C27,2,FALSE)</f>
        <v>СКОМСКОВА  Евгения Владимировна</v>
      </c>
      <c r="C64" s="243" t="str">
        <f>VLOOKUP(B64,'пр.взвешивания'!C6:D27,2,FALSE)</f>
        <v>15.11.91 кмс</v>
      </c>
      <c r="D64" s="243" t="str">
        <f>VLOOKUP(C64,'пр.взвешивания'!D6:E27,2,FALSE)</f>
        <v>ЦФО Московская Эл.угли МО</v>
      </c>
      <c r="E64" s="231"/>
      <c r="F64" s="231"/>
      <c r="G64" s="132"/>
      <c r="H64" s="132"/>
      <c r="I64" s="229">
        <v>11</v>
      </c>
      <c r="J64" s="233" t="str">
        <f>VLOOKUP(I64,'пр.взвешивания'!B6:D27,2,FALSE)</f>
        <v>АМБАРЦУМЯН Галина Самсоновна</v>
      </c>
      <c r="K64" s="233" t="str">
        <f>VLOOKUP(J64,'пр.взвешивания'!C6:E27,2,FALSE)</f>
        <v>11.03.91 кмс</v>
      </c>
      <c r="L64" s="233" t="str">
        <f>VLOOKUP(K64,'пр.взвешивания'!D6:F27,2,FALSE)</f>
        <v>ЮФО Волгоградская Фролово ПР</v>
      </c>
      <c r="M64" s="231"/>
      <c r="N64" s="231"/>
      <c r="O64" s="132"/>
      <c r="P64" s="132"/>
      <c r="Q64" s="8"/>
    </row>
    <row r="65" spans="1:17" ht="13.5" thickBot="1">
      <c r="A65" s="240"/>
      <c r="B65" s="245"/>
      <c r="C65" s="245"/>
      <c r="D65" s="245"/>
      <c r="E65" s="239"/>
      <c r="F65" s="239"/>
      <c r="G65" s="240"/>
      <c r="H65" s="240"/>
      <c r="I65" s="241"/>
      <c r="J65" s="242"/>
      <c r="K65" s="242"/>
      <c r="L65" s="242"/>
      <c r="M65" s="239"/>
      <c r="N65" s="239"/>
      <c r="O65" s="240"/>
      <c r="P65" s="240"/>
      <c r="Q65" s="8"/>
    </row>
    <row r="66" spans="1:17" ht="12.75" customHeight="1">
      <c r="A66" s="133">
        <v>5</v>
      </c>
      <c r="B66" s="234" t="str">
        <f>VLOOKUP(A66,'пр.взвешивания'!B6:C27,2,FALSE)</f>
        <v>КИРИЛЕНКО Натлья Дмитриевна</v>
      </c>
      <c r="C66" s="234" t="str">
        <f>VLOOKUP(B66,'пр.взвешивания'!C6:D27,2,FALSE)</f>
        <v>12.10.92 кмс</v>
      </c>
      <c r="D66" s="234" t="str">
        <f>VLOOKUP(C66,'пр.взвешивания'!D6:E27,2,FALSE)</f>
        <v>СФО Алтайский Барнаул МО</v>
      </c>
      <c r="E66" s="235"/>
      <c r="F66" s="236"/>
      <c r="G66" s="237"/>
      <c r="H66" s="229"/>
      <c r="I66" s="133">
        <v>10</v>
      </c>
      <c r="J66" s="238" t="str">
        <f>VLOOKUP(I66,'пр.взвешивания'!B6:D27,2,FALSE)</f>
        <v>АРТОШИНА Ольга Александровна</v>
      </c>
      <c r="K66" s="238" t="str">
        <f>VLOOKUP(J66,'пр.взвешивания'!C8:E29,2,FALSE)</f>
        <v>29.06.91 кмс</v>
      </c>
      <c r="L66" s="238" t="str">
        <f>VLOOKUP(K66,'пр.взвешивания'!D8:F29,2,FALSE)</f>
        <v>СФО Красноярский Березовка МО</v>
      </c>
      <c r="M66" s="235"/>
      <c r="N66" s="236"/>
      <c r="O66" s="237"/>
      <c r="P66" s="229"/>
      <c r="Q66" s="8"/>
    </row>
    <row r="67" spans="1:17" ht="12.75">
      <c r="A67" s="229"/>
      <c r="B67" s="244"/>
      <c r="C67" s="244"/>
      <c r="D67" s="244"/>
      <c r="E67" s="235"/>
      <c r="F67" s="235"/>
      <c r="G67" s="237"/>
      <c r="H67" s="229"/>
      <c r="I67" s="229"/>
      <c r="J67" s="234"/>
      <c r="K67" s="234"/>
      <c r="L67" s="234"/>
      <c r="M67" s="235"/>
      <c r="N67" s="235"/>
      <c r="O67" s="237"/>
      <c r="P67" s="229"/>
      <c r="Q67" s="8"/>
    </row>
    <row r="68" spans="1:17" ht="12.75" customHeight="1">
      <c r="A68" s="132">
        <v>1</v>
      </c>
      <c r="B68" s="243" t="str">
        <f>VLOOKUP(A68,'пр.взвешивания'!B6:C27,2,FALSE)</f>
        <v>БАДАНОВА Екатерина Александровна</v>
      </c>
      <c r="C68" s="243" t="str">
        <f>VLOOKUP(B68,'пр.взвешивания'!C6:D27,2,FALSE)</f>
        <v>13.01. 91 кмс</v>
      </c>
      <c r="D68" s="243" t="str">
        <f>VLOOKUP(C68,'пр.взвешивания'!D6:E27,2,FALSE)</f>
        <v>Москва С-70</v>
      </c>
      <c r="E68" s="231"/>
      <c r="F68" s="231"/>
      <c r="G68" s="132"/>
      <c r="H68" s="132"/>
      <c r="I68" s="229">
        <v>8</v>
      </c>
      <c r="J68" s="233" t="str">
        <f>VLOOKUP(I68,'пр.взвешивания'!B6:D27,2,FALSE)</f>
        <v>БУРОВА Анастасия Павловна</v>
      </c>
      <c r="K68" s="233" t="str">
        <f>VLOOKUP(J68,'пр.взвешивания'!C8:E31,2,FALSE)</f>
        <v>15.06.92 кмс</v>
      </c>
      <c r="L68" s="233" t="str">
        <f>VLOOKUP(K68,'пр.взвешивания'!D8:F31,2,FALSE)</f>
        <v>ПФО Нижегородская Дзержинск Д</v>
      </c>
      <c r="M68" s="231"/>
      <c r="N68" s="231"/>
      <c r="O68" s="132"/>
      <c r="P68" s="132"/>
      <c r="Q68" s="8"/>
    </row>
    <row r="69" spans="1:17" ht="12.75">
      <c r="A69" s="133"/>
      <c r="B69" s="244"/>
      <c r="C69" s="244"/>
      <c r="D69" s="244"/>
      <c r="E69" s="232"/>
      <c r="F69" s="232"/>
      <c r="G69" s="133"/>
      <c r="H69" s="133"/>
      <c r="I69" s="229"/>
      <c r="J69" s="234"/>
      <c r="K69" s="234"/>
      <c r="L69" s="234"/>
      <c r="M69" s="232"/>
      <c r="N69" s="232"/>
      <c r="O69" s="133"/>
      <c r="P69" s="133"/>
      <c r="Q69" s="8"/>
    </row>
    <row r="70" spans="1:17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4" customHeight="1">
      <c r="A71" s="7" t="s">
        <v>7</v>
      </c>
      <c r="B71" s="7" t="s">
        <v>49</v>
      </c>
      <c r="C71" s="8"/>
      <c r="D71" s="8"/>
      <c r="E71" s="29" t="str">
        <f>E59</f>
        <v>в.к.    68      к.г.</v>
      </c>
      <c r="F71" s="8"/>
      <c r="G71" s="8"/>
      <c r="H71" s="8"/>
      <c r="I71" s="7" t="s">
        <v>8</v>
      </c>
      <c r="J71" s="7" t="s">
        <v>49</v>
      </c>
      <c r="K71" s="8"/>
      <c r="L71" s="8"/>
      <c r="M71" s="29" t="str">
        <f>E71</f>
        <v>в.к.    68      к.г.</v>
      </c>
      <c r="N71" s="8"/>
      <c r="O71" s="8"/>
      <c r="P71" s="8"/>
      <c r="Q71" s="8"/>
    </row>
    <row r="72" spans="1:17" ht="12.75">
      <c r="A72" s="229" t="s">
        <v>0</v>
      </c>
      <c r="B72" s="229" t="s">
        <v>1</v>
      </c>
      <c r="C72" s="229" t="s">
        <v>2</v>
      </c>
      <c r="D72" s="229" t="s">
        <v>3</v>
      </c>
      <c r="E72" s="229" t="s">
        <v>13</v>
      </c>
      <c r="F72" s="229" t="s">
        <v>14</v>
      </c>
      <c r="G72" s="229" t="s">
        <v>15</v>
      </c>
      <c r="H72" s="229" t="s">
        <v>16</v>
      </c>
      <c r="I72" s="229" t="s">
        <v>0</v>
      </c>
      <c r="J72" s="229" t="s">
        <v>1</v>
      </c>
      <c r="K72" s="229" t="s">
        <v>2</v>
      </c>
      <c r="L72" s="229" t="s">
        <v>3</v>
      </c>
      <c r="M72" s="229" t="s">
        <v>13</v>
      </c>
      <c r="N72" s="229" t="s">
        <v>14</v>
      </c>
      <c r="O72" s="229" t="s">
        <v>15</v>
      </c>
      <c r="P72" s="229" t="s">
        <v>16</v>
      </c>
      <c r="Q72" s="8"/>
    </row>
    <row r="73" spans="1:17" ht="12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8"/>
    </row>
    <row r="74" spans="1:17" ht="12.75" customHeight="1">
      <c r="A74" s="229">
        <v>3</v>
      </c>
      <c r="B74" s="233" t="str">
        <f>VLOOKUP(A74,'пр.взвешивания'!B6:C27,2,FALSE)</f>
        <v>БРАТЧЕНКО Виолетта Анатольевна</v>
      </c>
      <c r="C74" s="233" t="str">
        <f>VLOOKUP(B74,'пр.взвешивания'!C6:D27,2,FALSE)</f>
        <v>14.07.93 кмс</v>
      </c>
      <c r="D74" s="233" t="str">
        <f>VLOOKUP(C74,'пр.взвешивания'!D6:E27,2,FALSE)</f>
        <v>ЦФО Брянская Брянск Д</v>
      </c>
      <c r="E74" s="235"/>
      <c r="F74" s="236"/>
      <c r="G74" s="237"/>
      <c r="H74" s="229"/>
      <c r="I74" s="229">
        <v>7</v>
      </c>
      <c r="J74" s="233" t="str">
        <f>VLOOKUP(I74,'пр.взвешивания'!B6:E27,2,FALSE)</f>
        <v>КУЛИКОВА Екатерина Петровна</v>
      </c>
      <c r="K74" s="233" t="str">
        <f>VLOOKUP(J74,'пр.взвешивания'!C6:F27,2,FALSE)</f>
        <v>09.03.92  кмс</v>
      </c>
      <c r="L74" s="233" t="str">
        <f>VLOOKUP(K74,'пр.взвешивания'!D6:G27,2,FALSE)</f>
        <v>Москва МКС</v>
      </c>
      <c r="M74" s="235"/>
      <c r="N74" s="236"/>
      <c r="O74" s="237"/>
      <c r="P74" s="229"/>
      <c r="Q74" s="8"/>
    </row>
    <row r="75" spans="1:17" ht="12.75">
      <c r="A75" s="229"/>
      <c r="B75" s="234"/>
      <c r="C75" s="234"/>
      <c r="D75" s="234"/>
      <c r="E75" s="235"/>
      <c r="F75" s="235"/>
      <c r="G75" s="237"/>
      <c r="H75" s="229"/>
      <c r="I75" s="229"/>
      <c r="J75" s="234"/>
      <c r="K75" s="234"/>
      <c r="L75" s="234"/>
      <c r="M75" s="235"/>
      <c r="N75" s="235"/>
      <c r="O75" s="237"/>
      <c r="P75" s="229"/>
      <c r="Q75" s="8"/>
    </row>
    <row r="76" spans="1:17" ht="12.75" customHeight="1">
      <c r="A76" s="132">
        <v>5</v>
      </c>
      <c r="B76" s="233" t="str">
        <f>VLOOKUP(A76,'пр.взвешивания'!B8:C27,2,FALSE)</f>
        <v>КИРИЛЕНКО Натлья Дмитриевна</v>
      </c>
      <c r="C76" s="233" t="str">
        <f>VLOOKUP(B76,'пр.взвешивания'!C8:D27,2,FALSE)</f>
        <v>12.10.92 кмс</v>
      </c>
      <c r="D76" s="233" t="str">
        <f>VLOOKUP(C76,'пр.взвешивания'!D6:E27,2,FALSE)</f>
        <v>СФО Алтайский Барнаул МО</v>
      </c>
      <c r="E76" s="231"/>
      <c r="F76" s="231"/>
      <c r="G76" s="132"/>
      <c r="H76" s="132"/>
      <c r="I76" s="132">
        <v>10</v>
      </c>
      <c r="J76" s="233" t="str">
        <f>VLOOKUP(I76,'пр.взвешивания'!B8:E29,2,FALSE)</f>
        <v>АРТОШИНА Ольга Александровна</v>
      </c>
      <c r="K76" s="233" t="str">
        <f>VLOOKUP(J76,'пр.взвешивания'!C8:F29,2,FALSE)</f>
        <v>29.06.91 кмс</v>
      </c>
      <c r="L76" s="233" t="str">
        <f>VLOOKUP(K76,'пр.взвешивания'!D8:G29,2,FALSE)</f>
        <v>СФО Красноярский Березовка МО</v>
      </c>
      <c r="M76" s="231"/>
      <c r="N76" s="231"/>
      <c r="O76" s="132"/>
      <c r="P76" s="132"/>
      <c r="Q76" s="8"/>
    </row>
    <row r="77" spans="1:17" ht="13.5" thickBot="1">
      <c r="A77" s="240"/>
      <c r="B77" s="242"/>
      <c r="C77" s="242"/>
      <c r="D77" s="242"/>
      <c r="E77" s="239"/>
      <c r="F77" s="239"/>
      <c r="G77" s="240"/>
      <c r="H77" s="240"/>
      <c r="I77" s="240"/>
      <c r="J77" s="234"/>
      <c r="K77" s="234"/>
      <c r="L77" s="234"/>
      <c r="M77" s="239"/>
      <c r="N77" s="239"/>
      <c r="O77" s="240"/>
      <c r="P77" s="240"/>
      <c r="Q77" s="8"/>
    </row>
    <row r="78" spans="1:19" ht="12.75" customHeight="1">
      <c r="A78" s="229">
        <v>1</v>
      </c>
      <c r="B78" s="243" t="str">
        <f>VLOOKUP(A78,'пр.взвешивания'!B1:C37,2,FALSE)</f>
        <v>БАДАНОВА Екатерина Александровна</v>
      </c>
      <c r="C78" s="243" t="str">
        <f>VLOOKUP(B78,'пр.взвешивания'!C1:D37,2,FALSE)</f>
        <v>13.01. 91 кмс</v>
      </c>
      <c r="D78" s="243" t="str">
        <f>VLOOKUP(C78,'пр.взвешивания'!D1:E37,2,FALSE)</f>
        <v>Москва С-70</v>
      </c>
      <c r="E78" s="235"/>
      <c r="F78" s="236"/>
      <c r="G78" s="237"/>
      <c r="H78" s="229"/>
      <c r="I78" s="229">
        <v>8</v>
      </c>
      <c r="J78" s="238" t="str">
        <f>VLOOKUP(I78,'пр.взвешивания'!B6:C27,2,FALSE)</f>
        <v>БУРОВА Анастасия Павловна</v>
      </c>
      <c r="K78" s="238" t="str">
        <f>VLOOKUP(J78,'пр.взвешивания'!C6:D27,2,FALSE)</f>
        <v>15.06.92 кмс</v>
      </c>
      <c r="L78" s="238" t="str">
        <f>VLOOKUP(K78,'пр.взвешивания'!D6:E27,2,FALSE)</f>
        <v>ПФО Нижегородская Дзержинск Д</v>
      </c>
      <c r="M78" s="235"/>
      <c r="N78" s="236"/>
      <c r="O78" s="237"/>
      <c r="P78" s="229"/>
      <c r="Q78" s="10"/>
      <c r="R78" s="5"/>
      <c r="S78" s="5"/>
    </row>
    <row r="79" spans="1:19" ht="12.75">
      <c r="A79" s="229"/>
      <c r="B79" s="244"/>
      <c r="C79" s="244"/>
      <c r="D79" s="244"/>
      <c r="E79" s="235"/>
      <c r="F79" s="235"/>
      <c r="G79" s="237"/>
      <c r="H79" s="229"/>
      <c r="I79" s="229"/>
      <c r="J79" s="234"/>
      <c r="K79" s="234"/>
      <c r="L79" s="234"/>
      <c r="M79" s="235"/>
      <c r="N79" s="235"/>
      <c r="O79" s="237"/>
      <c r="P79" s="229"/>
      <c r="Q79" s="10"/>
      <c r="R79" s="5"/>
      <c r="S79" s="5"/>
    </row>
    <row r="80" spans="1:19" ht="12.75" customHeight="1">
      <c r="A80" s="132">
        <v>4</v>
      </c>
      <c r="B80" s="233" t="str">
        <f>VLOOKUP(A80,'пр.взвешивания'!B8:C27,2,FALSE)</f>
        <v>СКОМСКОВА  Евгения Владимировна</v>
      </c>
      <c r="C80" s="233" t="str">
        <f>VLOOKUP(B80,'пр.взвешивания'!C8:D27,2,FALSE)</f>
        <v>15.11.91 кмс</v>
      </c>
      <c r="D80" s="233" t="str">
        <f>VLOOKUP(C80,'пр.взвешивания'!D8:E27,2,FALSE)</f>
        <v>ЦФО Московская Эл.угли МО</v>
      </c>
      <c r="E80" s="231"/>
      <c r="F80" s="231"/>
      <c r="G80" s="132"/>
      <c r="H80" s="132"/>
      <c r="I80" s="132">
        <v>11</v>
      </c>
      <c r="J80" s="233" t="str">
        <f>VLOOKUP(I80,'пр.взвешивания'!B8:C29,2,FALSE)</f>
        <v>АМБАРЦУМЯН Галина Самсоновна</v>
      </c>
      <c r="K80" s="233" t="str">
        <f>VLOOKUP(J80,'пр.взвешивания'!C8:D29,2,FALSE)</f>
        <v>11.03.91 кмс</v>
      </c>
      <c r="L80" s="233" t="str">
        <f>VLOOKUP(K80,'пр.взвешивания'!D8:E29,2,FALSE)</f>
        <v>ЮФО Волгоградская Фролово ПР</v>
      </c>
      <c r="M80" s="231"/>
      <c r="N80" s="231"/>
      <c r="O80" s="132"/>
      <c r="P80" s="132"/>
      <c r="Q80" s="10"/>
      <c r="R80" s="5"/>
      <c r="S80" s="5"/>
    </row>
    <row r="81" spans="1:19" ht="12.75">
      <c r="A81" s="133"/>
      <c r="B81" s="234"/>
      <c r="C81" s="234"/>
      <c r="D81" s="234"/>
      <c r="E81" s="232"/>
      <c r="F81" s="232"/>
      <c r="G81" s="133"/>
      <c r="H81" s="133"/>
      <c r="I81" s="133"/>
      <c r="J81" s="234"/>
      <c r="K81" s="234"/>
      <c r="L81" s="234"/>
      <c r="M81" s="232"/>
      <c r="N81" s="232"/>
      <c r="O81" s="133"/>
      <c r="P81" s="133"/>
      <c r="Q81" s="11"/>
      <c r="R81" s="1"/>
      <c r="S81" s="1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</sheetData>
  <mergeCells count="476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1:M32"/>
    <mergeCell ref="N31:N32"/>
    <mergeCell ref="O31:O32"/>
    <mergeCell ref="P31:P32"/>
    <mergeCell ref="I31:I32"/>
    <mergeCell ref="J31:J32"/>
    <mergeCell ref="K31:K32"/>
    <mergeCell ref="L31:L32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M21:M22"/>
    <mergeCell ref="N21:N22"/>
    <mergeCell ref="O21:O22"/>
    <mergeCell ref="P21:P22"/>
    <mergeCell ref="I21:I22"/>
    <mergeCell ref="J21:J22"/>
    <mergeCell ref="K21:K22"/>
    <mergeCell ref="L21:L22"/>
    <mergeCell ref="M19:M20"/>
    <mergeCell ref="N19:N20"/>
    <mergeCell ref="O19:O20"/>
    <mergeCell ref="P19:P20"/>
    <mergeCell ref="I19:I20"/>
    <mergeCell ref="J19:J20"/>
    <mergeCell ref="K19:K20"/>
    <mergeCell ref="L19:L20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2:M63"/>
    <mergeCell ref="N62:N63"/>
    <mergeCell ref="O62:O63"/>
    <mergeCell ref="P62:P63"/>
    <mergeCell ref="I62:I63"/>
    <mergeCell ref="J62:J63"/>
    <mergeCell ref="K62:K63"/>
    <mergeCell ref="L62:L63"/>
    <mergeCell ref="I64:I65"/>
    <mergeCell ref="J64:J65"/>
    <mergeCell ref="K64:K65"/>
    <mergeCell ref="L64:L65"/>
    <mergeCell ref="M64:M65"/>
    <mergeCell ref="N64:N65"/>
    <mergeCell ref="O64:O65"/>
    <mergeCell ref="P64:P65"/>
    <mergeCell ref="I66:I67"/>
    <mergeCell ref="J66:J67"/>
    <mergeCell ref="K66:K67"/>
    <mergeCell ref="L66:L67"/>
    <mergeCell ref="M66:M67"/>
    <mergeCell ref="N66:N67"/>
    <mergeCell ref="O66:O67"/>
    <mergeCell ref="P66:P67"/>
    <mergeCell ref="I68:I69"/>
    <mergeCell ref="J68:J69"/>
    <mergeCell ref="K68:K69"/>
    <mergeCell ref="L68:L69"/>
    <mergeCell ref="M68:M69"/>
    <mergeCell ref="N68:N69"/>
    <mergeCell ref="O68:O69"/>
    <mergeCell ref="P68:P69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I72:I73"/>
    <mergeCell ref="J72:J73"/>
    <mergeCell ref="K72:K73"/>
    <mergeCell ref="L72:L73"/>
    <mergeCell ref="M72:M73"/>
    <mergeCell ref="N72:N73"/>
    <mergeCell ref="O72:O73"/>
    <mergeCell ref="P72:P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3">
      <selection activeCell="A27" sqref="A27:I39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4" t="str">
        <f>'пр.взвешивания'!E3</f>
        <v>в.к.    68      к.г.</v>
      </c>
    </row>
    <row r="2" ht="12.75">
      <c r="C2" s="15" t="s">
        <v>25</v>
      </c>
    </row>
    <row r="3" ht="12.75">
      <c r="C3" s="16" t="s">
        <v>26</v>
      </c>
    </row>
    <row r="4" spans="1:9" ht="12.75">
      <c r="A4" s="229" t="s">
        <v>27</v>
      </c>
      <c r="B4" s="229" t="s">
        <v>0</v>
      </c>
      <c r="C4" s="133" t="s">
        <v>1</v>
      </c>
      <c r="D4" s="229" t="s">
        <v>2</v>
      </c>
      <c r="E4" s="229" t="s">
        <v>3</v>
      </c>
      <c r="F4" s="229" t="s">
        <v>13</v>
      </c>
      <c r="G4" s="229" t="s">
        <v>14</v>
      </c>
      <c r="H4" s="229" t="s">
        <v>15</v>
      </c>
      <c r="I4" s="229" t="s">
        <v>16</v>
      </c>
    </row>
    <row r="5" spans="1:9" ht="12.7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2.75">
      <c r="A6" s="261"/>
      <c r="B6" s="262">
        <v>5</v>
      </c>
      <c r="C6" s="263" t="str">
        <f>VLOOKUP(B6,'пр.взвешивания'!B6:D27,2,FALSE)</f>
        <v>КИРИЛЕНКО Натлья Дмитриевна</v>
      </c>
      <c r="D6" s="264" t="str">
        <f>VLOOKUP(C6,'пр.взвешивания'!C6:E27,2,FALSE)</f>
        <v>12.10.92 кмс</v>
      </c>
      <c r="E6" s="264" t="str">
        <f>VLOOKUP(D6,'пр.взвешивания'!D6:F27,2,FALSE)</f>
        <v>СФО Алтайский Барнаул МО</v>
      </c>
      <c r="F6" s="235"/>
      <c r="G6" s="236"/>
      <c r="H6" s="237"/>
      <c r="I6" s="229"/>
    </row>
    <row r="7" spans="1:9" ht="12.75">
      <c r="A7" s="261"/>
      <c r="B7" s="229"/>
      <c r="C7" s="263"/>
      <c r="D7" s="264"/>
      <c r="E7" s="264"/>
      <c r="F7" s="235"/>
      <c r="G7" s="235"/>
      <c r="H7" s="237"/>
      <c r="I7" s="229"/>
    </row>
    <row r="8" spans="1:9" ht="12.75">
      <c r="A8" s="259"/>
      <c r="B8" s="262">
        <v>7</v>
      </c>
      <c r="C8" s="263" t="str">
        <f>VLOOKUP(B8,'пр.взвешивания'!B8:D29,2,FALSE)</f>
        <v>КУЛИКОВА Екатерина Петровна</v>
      </c>
      <c r="D8" s="264" t="str">
        <f>VLOOKUP(C8,'пр.взвешивания'!C8:E29,2,FALSE)</f>
        <v>09.03.92  кмс</v>
      </c>
      <c r="E8" s="264" t="str">
        <f>VLOOKUP(D8,'пр.взвешивания'!D8:F29,2,FALSE)</f>
        <v>Москва МКС</v>
      </c>
      <c r="F8" s="235"/>
      <c r="G8" s="235"/>
      <c r="H8" s="229"/>
      <c r="I8" s="229"/>
    </row>
    <row r="9" spans="1:9" ht="12.75">
      <c r="A9" s="259"/>
      <c r="B9" s="229"/>
      <c r="C9" s="263"/>
      <c r="D9" s="264"/>
      <c r="E9" s="264"/>
      <c r="F9" s="235"/>
      <c r="G9" s="235"/>
      <c r="H9" s="229"/>
      <c r="I9" s="229"/>
    </row>
    <row r="10" spans="3:5" ht="24.75" customHeight="1">
      <c r="C10" s="8"/>
      <c r="D10" s="8"/>
      <c r="E10" s="113" t="s">
        <v>28</v>
      </c>
    </row>
    <row r="11" spans="3:9" ht="24.75" customHeight="1">
      <c r="C11" s="8"/>
      <c r="D11" s="8"/>
      <c r="E11" s="113" t="s">
        <v>7</v>
      </c>
      <c r="F11" s="18"/>
      <c r="G11" s="18"/>
      <c r="H11" s="18"/>
      <c r="I11" s="18"/>
    </row>
    <row r="12" spans="3:9" ht="24.75" customHeight="1">
      <c r="C12" s="8"/>
      <c r="D12" s="8"/>
      <c r="E12" s="113" t="s">
        <v>8</v>
      </c>
      <c r="F12" s="18"/>
      <c r="G12" s="18"/>
      <c r="H12" s="18"/>
      <c r="I12" s="18"/>
    </row>
    <row r="13" spans="3:5" ht="24.75" customHeight="1">
      <c r="C13" s="8"/>
      <c r="D13" s="8"/>
      <c r="E13" s="8"/>
    </row>
    <row r="14" spans="3:6" ht="24.75" customHeight="1">
      <c r="C14" s="8"/>
      <c r="D14" s="8"/>
      <c r="E14" s="8"/>
      <c r="F14" s="14" t="str">
        <f>F1</f>
        <v>в.к.    68      к.г.</v>
      </c>
    </row>
    <row r="15" spans="3:5" ht="12.75">
      <c r="C15" s="16" t="s">
        <v>33</v>
      </c>
      <c r="D15" s="8"/>
      <c r="E15" s="8"/>
    </row>
    <row r="16" spans="1:9" ht="12.75">
      <c r="A16" s="229" t="s">
        <v>27</v>
      </c>
      <c r="B16" s="229" t="s">
        <v>0</v>
      </c>
      <c r="C16" s="133" t="s">
        <v>1</v>
      </c>
      <c r="D16" s="229" t="s">
        <v>2</v>
      </c>
      <c r="E16" s="229" t="s">
        <v>3</v>
      </c>
      <c r="F16" s="229" t="s">
        <v>13</v>
      </c>
      <c r="G16" s="229" t="s">
        <v>14</v>
      </c>
      <c r="H16" s="229" t="s">
        <v>15</v>
      </c>
      <c r="I16" s="229" t="s">
        <v>16</v>
      </c>
    </row>
    <row r="17" spans="1:9" ht="12.75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ht="12.75">
      <c r="A18" s="261"/>
      <c r="B18" s="262">
        <v>10</v>
      </c>
      <c r="C18" s="263" t="str">
        <f>VLOOKUP(B18,'пр.взвешивания'!B6:C27,2,FALSE)</f>
        <v>АРТОШИНА Ольга Александровна</v>
      </c>
      <c r="D18" s="264" t="str">
        <f>VLOOKUP(C18,'пр.взвешивания'!C6:D27,2,FALSE)</f>
        <v>29.06.91 кмс</v>
      </c>
      <c r="E18" s="264" t="str">
        <f>VLOOKUP(D18,'пр.взвешивания'!D6:E27,2,FALSE)</f>
        <v>СФО Красноярский Березовка МО</v>
      </c>
      <c r="F18" s="235"/>
      <c r="G18" s="236"/>
      <c r="H18" s="237"/>
      <c r="I18" s="229"/>
    </row>
    <row r="19" spans="1:9" ht="12.75">
      <c r="A19" s="261"/>
      <c r="B19" s="229"/>
      <c r="C19" s="263"/>
      <c r="D19" s="264"/>
      <c r="E19" s="264"/>
      <c r="F19" s="235"/>
      <c r="G19" s="235"/>
      <c r="H19" s="237"/>
      <c r="I19" s="229"/>
    </row>
    <row r="20" spans="1:9" ht="12.75">
      <c r="A20" s="259"/>
      <c r="B20" s="262">
        <v>4</v>
      </c>
      <c r="C20" s="263" t="str">
        <f>VLOOKUP(B20,'пр.взвешивания'!B8:C29,2,FALSE)</f>
        <v>СКОМСКОВА  Евгения Владимировна</v>
      </c>
      <c r="D20" s="264" t="str">
        <f>VLOOKUP(C20,'пр.взвешивания'!C8:D29,2,FALSE)</f>
        <v>15.11.91 кмс</v>
      </c>
      <c r="E20" s="264" t="str">
        <f>VLOOKUP(D20,'пр.взвешивания'!D8:E29,2,FALSE)</f>
        <v>ЦФО Московская Эл.угли МО</v>
      </c>
      <c r="F20" s="235"/>
      <c r="G20" s="235"/>
      <c r="H20" s="229"/>
      <c r="I20" s="229"/>
    </row>
    <row r="21" spans="1:9" ht="12.75">
      <c r="A21" s="259"/>
      <c r="B21" s="229"/>
      <c r="C21" s="263"/>
      <c r="D21" s="264"/>
      <c r="E21" s="264"/>
      <c r="F21" s="235"/>
      <c r="G21" s="235"/>
      <c r="H21" s="229"/>
      <c r="I21" s="229"/>
    </row>
    <row r="22" ht="24.75" customHeight="1">
      <c r="E22" s="17" t="s">
        <v>28</v>
      </c>
    </row>
    <row r="23" spans="5:9" ht="24.75" customHeight="1">
      <c r="E23" s="17" t="s">
        <v>7</v>
      </c>
      <c r="F23" s="18"/>
      <c r="G23" s="18"/>
      <c r="H23" s="18"/>
      <c r="I23" s="18"/>
    </row>
    <row r="24" spans="5:9" ht="24.75" customHeight="1">
      <c r="E24" s="17" t="s">
        <v>8</v>
      </c>
      <c r="F24" s="18"/>
      <c r="G24" s="18"/>
      <c r="H24" s="18"/>
      <c r="I24" s="18"/>
    </row>
    <row r="25" ht="24.75" customHeight="1"/>
    <row r="26" ht="24.75" customHeight="1"/>
    <row r="27" spans="3:6" ht="28.5" customHeight="1">
      <c r="C27" s="19" t="s">
        <v>29</v>
      </c>
      <c r="E27" s="17"/>
      <c r="F27" s="14" t="str">
        <f>F14</f>
        <v>в.к.    68      к.г.</v>
      </c>
    </row>
    <row r="28" spans="1:9" ht="12.75">
      <c r="A28" s="229" t="s">
        <v>27</v>
      </c>
      <c r="B28" s="229" t="s">
        <v>0</v>
      </c>
      <c r="C28" s="133" t="s">
        <v>1</v>
      </c>
      <c r="D28" s="229" t="s">
        <v>2</v>
      </c>
      <c r="E28" s="229" t="s">
        <v>3</v>
      </c>
      <c r="F28" s="229" t="s">
        <v>13</v>
      </c>
      <c r="G28" s="229" t="s">
        <v>14</v>
      </c>
      <c r="H28" s="229" t="s">
        <v>15</v>
      </c>
      <c r="I28" s="229" t="s">
        <v>16</v>
      </c>
    </row>
    <row r="29" spans="1:9" ht="12.75">
      <c r="A29" s="132"/>
      <c r="B29" s="132"/>
      <c r="C29" s="132"/>
      <c r="D29" s="132"/>
      <c r="E29" s="132"/>
      <c r="F29" s="132"/>
      <c r="G29" s="132"/>
      <c r="H29" s="132"/>
      <c r="I29" s="132"/>
    </row>
    <row r="30" spans="1:9" ht="12.75">
      <c r="A30" s="261"/>
      <c r="B30" s="229">
        <v>7</v>
      </c>
      <c r="C30" s="260" t="str">
        <f>VLOOKUP(B30,'пр.взвешивания'!B6:C27,2,FALSE)</f>
        <v>КУЛИКОВА Екатерина Петровна</v>
      </c>
      <c r="D30" s="258" t="str">
        <f>VLOOKUP(C30,'пр.взвешивания'!C6:D27,2,FALSE)</f>
        <v>09.03.92  кмс</v>
      </c>
      <c r="E30" s="258" t="str">
        <f>VLOOKUP(D30,'пр.взвешивания'!D6:E27,2,FALSE)</f>
        <v>Москва МКС</v>
      </c>
      <c r="F30" s="235"/>
      <c r="G30" s="236"/>
      <c r="H30" s="237"/>
      <c r="I30" s="229"/>
    </row>
    <row r="31" spans="1:9" ht="12.75">
      <c r="A31" s="261"/>
      <c r="B31" s="229"/>
      <c r="C31" s="260"/>
      <c r="D31" s="258"/>
      <c r="E31" s="258"/>
      <c r="F31" s="235"/>
      <c r="G31" s="235"/>
      <c r="H31" s="237"/>
      <c r="I31" s="229"/>
    </row>
    <row r="32" spans="1:9" ht="12.75">
      <c r="A32" s="259"/>
      <c r="B32" s="229">
        <v>10</v>
      </c>
      <c r="C32" s="260" t="str">
        <f>VLOOKUP(B32,'пр.взвешивания'!B8:C29,2,FALSE)</f>
        <v>АРТОШИНА Ольга Александровна</v>
      </c>
      <c r="D32" s="258" t="str">
        <f>VLOOKUP(C32,'пр.взвешивания'!C8:D29,2,FALSE)</f>
        <v>29.06.91 кмс</v>
      </c>
      <c r="E32" s="258" t="str">
        <f>VLOOKUP(D32,'пр.взвешивания'!D8:E29,2,FALSE)</f>
        <v>СФО Красноярский Березовка МО</v>
      </c>
      <c r="F32" s="235"/>
      <c r="G32" s="235"/>
      <c r="H32" s="229"/>
      <c r="I32" s="229"/>
    </row>
    <row r="33" spans="1:9" ht="12.75">
      <c r="A33" s="259"/>
      <c r="B33" s="229"/>
      <c r="C33" s="260"/>
      <c r="D33" s="258"/>
      <c r="E33" s="258"/>
      <c r="F33" s="235"/>
      <c r="G33" s="235"/>
      <c r="H33" s="229"/>
      <c r="I33" s="229"/>
    </row>
    <row r="34" ht="24.75" customHeight="1">
      <c r="E34" s="17" t="s">
        <v>28</v>
      </c>
    </row>
    <row r="35" spans="5:9" ht="24.75" customHeight="1">
      <c r="E35" s="17" t="s">
        <v>7</v>
      </c>
      <c r="F35" s="18"/>
      <c r="G35" s="18"/>
      <c r="H35" s="18"/>
      <c r="I35" s="18"/>
    </row>
    <row r="36" spans="5:9" ht="24.75" customHeight="1">
      <c r="E36" s="17" t="s">
        <v>8</v>
      </c>
      <c r="F36" s="18"/>
      <c r="G36" s="18"/>
      <c r="H36" s="18"/>
      <c r="I36" s="1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6">
      <selection activeCell="B6" sqref="B6:G2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75" t="str">
        <f>HYPERLINK('[2]реквизиты'!$A$2)</f>
        <v>Первенство России среди юниорок 1991 - 92 гг.р.</v>
      </c>
      <c r="B1" s="276"/>
      <c r="C1" s="276"/>
      <c r="D1" s="276"/>
      <c r="E1" s="276"/>
      <c r="F1" s="276"/>
      <c r="G1" s="276"/>
    </row>
    <row r="2" spans="1:7" ht="20.25" customHeight="1">
      <c r="A2" s="271" t="str">
        <f>HYPERLINK('[2]реквизиты'!$A$3)</f>
        <v>24 - 27 февраля 2011 г.               г. Анапа</v>
      </c>
      <c r="B2" s="271"/>
      <c r="C2" s="271"/>
      <c r="D2" s="271"/>
      <c r="E2" s="271"/>
      <c r="F2" s="271"/>
      <c r="G2" s="271"/>
    </row>
    <row r="3" ht="27.75" customHeight="1">
      <c r="E3" t="s">
        <v>99</v>
      </c>
    </row>
    <row r="4" spans="1:7" ht="12.75">
      <c r="A4" s="132" t="s">
        <v>20</v>
      </c>
      <c r="B4" s="132" t="s">
        <v>0</v>
      </c>
      <c r="C4" s="132" t="s">
        <v>1</v>
      </c>
      <c r="D4" s="132" t="s">
        <v>21</v>
      </c>
      <c r="E4" s="132" t="s">
        <v>22</v>
      </c>
      <c r="F4" s="132" t="s">
        <v>23</v>
      </c>
      <c r="G4" s="132" t="s">
        <v>24</v>
      </c>
    </row>
    <row r="5" spans="1:7" ht="12.75">
      <c r="A5" s="133"/>
      <c r="B5" s="133"/>
      <c r="C5" s="133"/>
      <c r="D5" s="133"/>
      <c r="E5" s="133"/>
      <c r="F5" s="133"/>
      <c r="G5" s="133"/>
    </row>
    <row r="6" spans="1:7" ht="12.75">
      <c r="A6" s="246"/>
      <c r="B6" s="267">
        <v>1</v>
      </c>
      <c r="C6" s="265" t="s">
        <v>59</v>
      </c>
      <c r="D6" s="270" t="s">
        <v>60</v>
      </c>
      <c r="E6" s="269" t="s">
        <v>61</v>
      </c>
      <c r="F6" s="237" t="s">
        <v>62</v>
      </c>
      <c r="G6" s="266" t="s">
        <v>63</v>
      </c>
    </row>
    <row r="7" spans="1:7" ht="12.75">
      <c r="A7" s="246"/>
      <c r="B7" s="267"/>
      <c r="C7" s="265"/>
      <c r="D7" s="229"/>
      <c r="E7" s="269"/>
      <c r="F7" s="237"/>
      <c r="G7" s="266"/>
    </row>
    <row r="8" spans="1:7" ht="12.75">
      <c r="A8" s="246"/>
      <c r="B8" s="267">
        <v>2</v>
      </c>
      <c r="C8" s="265" t="s">
        <v>94</v>
      </c>
      <c r="D8" s="229" t="s">
        <v>95</v>
      </c>
      <c r="E8" s="269" t="s">
        <v>96</v>
      </c>
      <c r="F8" s="237" t="s">
        <v>97</v>
      </c>
      <c r="G8" s="266" t="s">
        <v>98</v>
      </c>
    </row>
    <row r="9" spans="1:7" ht="12.75">
      <c r="A9" s="246"/>
      <c r="B9" s="267"/>
      <c r="C9" s="265"/>
      <c r="D9" s="229"/>
      <c r="E9" s="269"/>
      <c r="F9" s="237"/>
      <c r="G9" s="266"/>
    </row>
    <row r="10" spans="1:7" ht="12.75">
      <c r="A10" s="246"/>
      <c r="B10" s="267">
        <v>3</v>
      </c>
      <c r="C10" s="265" t="s">
        <v>82</v>
      </c>
      <c r="D10" s="229" t="s">
        <v>83</v>
      </c>
      <c r="E10" s="269" t="s">
        <v>84</v>
      </c>
      <c r="F10" s="237"/>
      <c r="G10" s="266" t="s">
        <v>85</v>
      </c>
    </row>
    <row r="11" spans="1:7" ht="12.75">
      <c r="A11" s="246"/>
      <c r="B11" s="267"/>
      <c r="C11" s="265"/>
      <c r="D11" s="229"/>
      <c r="E11" s="269"/>
      <c r="F11" s="237"/>
      <c r="G11" s="266"/>
    </row>
    <row r="12" spans="1:7" ht="12.75">
      <c r="A12" s="246"/>
      <c r="B12" s="267">
        <v>4</v>
      </c>
      <c r="C12" s="265" t="s">
        <v>54</v>
      </c>
      <c r="D12" s="229" t="s">
        <v>55</v>
      </c>
      <c r="E12" s="269" t="s">
        <v>56</v>
      </c>
      <c r="F12" s="237" t="s">
        <v>57</v>
      </c>
      <c r="G12" s="266" t="s">
        <v>58</v>
      </c>
    </row>
    <row r="13" spans="1:7" ht="12.75">
      <c r="A13" s="246"/>
      <c r="B13" s="267"/>
      <c r="C13" s="265"/>
      <c r="D13" s="229"/>
      <c r="E13" s="269"/>
      <c r="F13" s="237"/>
      <c r="G13" s="266"/>
    </row>
    <row r="14" spans="1:7" ht="12.75">
      <c r="A14" s="246"/>
      <c r="B14" s="267">
        <v>5</v>
      </c>
      <c r="C14" s="265" t="s">
        <v>50</v>
      </c>
      <c r="D14" s="229" t="s">
        <v>51</v>
      </c>
      <c r="E14" s="269" t="s">
        <v>52</v>
      </c>
      <c r="F14" s="237"/>
      <c r="G14" s="266" t="s">
        <v>53</v>
      </c>
    </row>
    <row r="15" spans="1:7" ht="12.75">
      <c r="A15" s="246"/>
      <c r="B15" s="267"/>
      <c r="C15" s="265"/>
      <c r="D15" s="229"/>
      <c r="E15" s="269"/>
      <c r="F15" s="237"/>
      <c r="G15" s="266"/>
    </row>
    <row r="16" spans="1:7" ht="12.75">
      <c r="A16" s="246"/>
      <c r="B16" s="267">
        <v>6</v>
      </c>
      <c r="C16" s="265" t="s">
        <v>73</v>
      </c>
      <c r="D16" s="229" t="s">
        <v>74</v>
      </c>
      <c r="E16" s="269" t="s">
        <v>75</v>
      </c>
      <c r="F16" s="237" t="s">
        <v>76</v>
      </c>
      <c r="G16" s="266" t="s">
        <v>77</v>
      </c>
    </row>
    <row r="17" spans="1:7" ht="12.75">
      <c r="A17" s="246"/>
      <c r="B17" s="267"/>
      <c r="C17" s="265"/>
      <c r="D17" s="229"/>
      <c r="E17" s="269"/>
      <c r="F17" s="237"/>
      <c r="G17" s="266"/>
    </row>
    <row r="18" spans="1:7" ht="12.75">
      <c r="A18" s="246"/>
      <c r="B18" s="267">
        <v>7</v>
      </c>
      <c r="C18" s="265" t="s">
        <v>86</v>
      </c>
      <c r="D18" s="229" t="s">
        <v>87</v>
      </c>
      <c r="E18" s="269" t="s">
        <v>75</v>
      </c>
      <c r="F18" s="237" t="s">
        <v>88</v>
      </c>
      <c r="G18" s="266" t="s">
        <v>89</v>
      </c>
    </row>
    <row r="19" spans="1:7" ht="12.75">
      <c r="A19" s="246"/>
      <c r="B19" s="267"/>
      <c r="C19" s="265"/>
      <c r="D19" s="229"/>
      <c r="E19" s="269"/>
      <c r="F19" s="237"/>
      <c r="G19" s="266"/>
    </row>
    <row r="20" spans="1:7" ht="12.75">
      <c r="A20" s="246"/>
      <c r="B20" s="267">
        <v>8</v>
      </c>
      <c r="C20" s="265" t="s">
        <v>69</v>
      </c>
      <c r="D20" s="229" t="s">
        <v>70</v>
      </c>
      <c r="E20" s="269" t="s">
        <v>71</v>
      </c>
      <c r="F20" s="237"/>
      <c r="G20" s="266" t="s">
        <v>72</v>
      </c>
    </row>
    <row r="21" spans="1:7" ht="12.75">
      <c r="A21" s="246"/>
      <c r="B21" s="267"/>
      <c r="C21" s="265"/>
      <c r="D21" s="229"/>
      <c r="E21" s="269"/>
      <c r="F21" s="237"/>
      <c r="G21" s="266"/>
    </row>
    <row r="22" spans="1:7" ht="12.75">
      <c r="A22" s="246"/>
      <c r="B22" s="267">
        <v>9</v>
      </c>
      <c r="C22" s="265" t="s">
        <v>90</v>
      </c>
      <c r="D22" s="229" t="s">
        <v>91</v>
      </c>
      <c r="E22" s="269" t="s">
        <v>92</v>
      </c>
      <c r="F22" s="237"/>
      <c r="G22" s="266" t="s">
        <v>93</v>
      </c>
    </row>
    <row r="23" spans="1:7" ht="12.75">
      <c r="A23" s="246"/>
      <c r="B23" s="267"/>
      <c r="C23" s="265"/>
      <c r="D23" s="229"/>
      <c r="E23" s="269"/>
      <c r="F23" s="237"/>
      <c r="G23" s="266"/>
    </row>
    <row r="24" spans="1:7" ht="12.75">
      <c r="A24" s="246"/>
      <c r="B24" s="267">
        <v>10</v>
      </c>
      <c r="C24" s="273" t="s">
        <v>78</v>
      </c>
      <c r="D24" s="274" t="s">
        <v>79</v>
      </c>
      <c r="E24" s="269" t="s">
        <v>80</v>
      </c>
      <c r="F24" s="237"/>
      <c r="G24" s="266" t="s">
        <v>81</v>
      </c>
    </row>
    <row r="25" spans="1:7" ht="12.75">
      <c r="A25" s="246"/>
      <c r="B25" s="267"/>
      <c r="C25" s="265"/>
      <c r="D25" s="274"/>
      <c r="E25" s="269"/>
      <c r="F25" s="237"/>
      <c r="G25" s="266"/>
    </row>
    <row r="26" spans="1:7" ht="12.75">
      <c r="A26" s="246"/>
      <c r="B26" s="267">
        <v>11</v>
      </c>
      <c r="C26" s="265" t="s">
        <v>64</v>
      </c>
      <c r="D26" s="229" t="s">
        <v>65</v>
      </c>
      <c r="E26" s="269" t="s">
        <v>66</v>
      </c>
      <c r="F26" s="237" t="s">
        <v>67</v>
      </c>
      <c r="G26" s="266" t="s">
        <v>68</v>
      </c>
    </row>
    <row r="27" spans="1:7" ht="12.75">
      <c r="A27" s="246"/>
      <c r="B27" s="267"/>
      <c r="C27" s="265"/>
      <c r="D27" s="229"/>
      <c r="E27" s="269"/>
      <c r="F27" s="237"/>
      <c r="G27" s="266"/>
    </row>
    <row r="28" spans="1:8" ht="12.75">
      <c r="A28" s="272"/>
      <c r="B28" s="272"/>
      <c r="C28" s="272"/>
      <c r="D28" s="272"/>
      <c r="E28" s="272"/>
      <c r="F28" s="272"/>
      <c r="G28" s="272"/>
      <c r="H28" s="5"/>
    </row>
    <row r="29" spans="1:8" ht="12.75">
      <c r="A29" s="272"/>
      <c r="B29" s="272"/>
      <c r="C29" s="272"/>
      <c r="D29" s="272"/>
      <c r="E29" s="272"/>
      <c r="F29" s="272"/>
      <c r="G29" s="272"/>
      <c r="H29" s="5"/>
    </row>
    <row r="30" spans="1:8" ht="12.75" customHeight="1">
      <c r="A30" s="272"/>
      <c r="B30" s="268"/>
      <c r="C30" s="268"/>
      <c r="D30" s="272"/>
      <c r="E30" s="272"/>
      <c r="F30" s="272"/>
      <c r="G30" s="254"/>
      <c r="H30" s="5"/>
    </row>
    <row r="31" spans="1:8" ht="12.75">
      <c r="A31" s="272"/>
      <c r="B31" s="268"/>
      <c r="C31" s="268"/>
      <c r="D31" s="272"/>
      <c r="E31" s="272"/>
      <c r="F31" s="272"/>
      <c r="G31" s="254"/>
      <c r="H31" s="5"/>
    </row>
    <row r="32" spans="1:8" ht="12.75">
      <c r="A32" s="272"/>
      <c r="B32" s="272"/>
      <c r="C32" s="272"/>
      <c r="D32" s="272"/>
      <c r="E32" s="272"/>
      <c r="F32" s="272"/>
      <c r="G32" s="272"/>
      <c r="H32" s="5"/>
    </row>
    <row r="33" spans="1:8" ht="12.75">
      <c r="A33" s="272"/>
      <c r="B33" s="272"/>
      <c r="C33" s="272"/>
      <c r="D33" s="272"/>
      <c r="E33" s="272"/>
      <c r="F33" s="272"/>
      <c r="G33" s="272"/>
      <c r="H33" s="5"/>
    </row>
    <row r="34" spans="1:8" ht="12.75">
      <c r="A34" s="272"/>
      <c r="B34" s="272"/>
      <c r="C34" s="272"/>
      <c r="D34" s="272"/>
      <c r="E34" s="272"/>
      <c r="F34" s="272"/>
      <c r="G34" s="254"/>
      <c r="H34" s="5"/>
    </row>
    <row r="35" spans="1:8" ht="12.75">
      <c r="A35" s="272"/>
      <c r="B35" s="272"/>
      <c r="C35" s="272"/>
      <c r="D35" s="272"/>
      <c r="E35" s="272"/>
      <c r="F35" s="272"/>
      <c r="G35" s="254"/>
      <c r="H35" s="5"/>
    </row>
    <row r="36" spans="1:8" ht="12.75">
      <c r="A36" s="272"/>
      <c r="B36" s="272"/>
      <c r="C36" s="272"/>
      <c r="D36" s="272"/>
      <c r="E36" s="272"/>
      <c r="F36" s="272"/>
      <c r="G36" s="272"/>
      <c r="H36" s="5"/>
    </row>
    <row r="37" spans="1:8" ht="12.75">
      <c r="A37" s="272"/>
      <c r="B37" s="272"/>
      <c r="C37" s="272"/>
      <c r="D37" s="272"/>
      <c r="E37" s="272"/>
      <c r="F37" s="272"/>
      <c r="G37" s="272"/>
      <c r="H37" s="5"/>
    </row>
    <row r="38" spans="1:8" ht="12.75">
      <c r="A38" s="272"/>
      <c r="B38" s="272"/>
      <c r="C38" s="272"/>
      <c r="D38" s="272"/>
      <c r="E38" s="272"/>
      <c r="F38" s="272"/>
      <c r="G38" s="254"/>
      <c r="H38" s="5"/>
    </row>
    <row r="39" spans="1:8" ht="12.75">
      <c r="A39" s="272"/>
      <c r="B39" s="272"/>
      <c r="C39" s="272"/>
      <c r="D39" s="272"/>
      <c r="E39" s="272"/>
      <c r="F39" s="272"/>
      <c r="G39" s="254"/>
      <c r="H39" s="5"/>
    </row>
    <row r="40" spans="1:8" ht="12.75">
      <c r="A40" s="272"/>
      <c r="B40" s="272"/>
      <c r="C40" s="272"/>
      <c r="D40" s="272"/>
      <c r="E40" s="272"/>
      <c r="F40" s="272"/>
      <c r="G40" s="272"/>
      <c r="H40" s="5"/>
    </row>
    <row r="41" spans="1:8" ht="12.75">
      <c r="A41" s="272"/>
      <c r="B41" s="272"/>
      <c r="C41" s="272"/>
      <c r="D41" s="272"/>
      <c r="E41" s="272"/>
      <c r="F41" s="272"/>
      <c r="G41" s="272"/>
      <c r="H41" s="5"/>
    </row>
    <row r="42" spans="1:8" ht="12.75">
      <c r="A42" s="272"/>
      <c r="B42" s="272"/>
      <c r="C42" s="272"/>
      <c r="D42" s="272"/>
      <c r="E42" s="272"/>
      <c r="F42" s="272"/>
      <c r="G42" s="254"/>
      <c r="H42" s="5"/>
    </row>
    <row r="43" spans="1:8" ht="12.75">
      <c r="A43" s="272"/>
      <c r="B43" s="272"/>
      <c r="C43" s="272"/>
      <c r="D43" s="272"/>
      <c r="E43" s="272"/>
      <c r="F43" s="272"/>
      <c r="G43" s="254"/>
      <c r="H43" s="5"/>
    </row>
    <row r="44" spans="1:8" ht="12.75">
      <c r="A44" s="272"/>
      <c r="B44" s="272"/>
      <c r="C44" s="272"/>
      <c r="D44" s="272"/>
      <c r="E44" s="272"/>
      <c r="F44" s="272"/>
      <c r="G44" s="272"/>
      <c r="H44" s="5"/>
    </row>
    <row r="45" spans="1:8" ht="12.75">
      <c r="A45" s="272"/>
      <c r="B45" s="272"/>
      <c r="C45" s="272"/>
      <c r="D45" s="272"/>
      <c r="E45" s="272"/>
      <c r="F45" s="272"/>
      <c r="G45" s="272"/>
      <c r="H45" s="5"/>
    </row>
    <row r="46" spans="1:8" ht="12.75">
      <c r="A46" s="272"/>
      <c r="B46" s="272"/>
      <c r="C46" s="272"/>
      <c r="D46" s="272"/>
      <c r="E46" s="272"/>
      <c r="F46" s="272"/>
      <c r="G46" s="254"/>
      <c r="H46" s="5"/>
    </row>
    <row r="47" spans="1:8" ht="12.75">
      <c r="A47" s="272"/>
      <c r="B47" s="272"/>
      <c r="C47" s="272"/>
      <c r="D47" s="272"/>
      <c r="E47" s="272"/>
      <c r="F47" s="272"/>
      <c r="G47" s="254"/>
      <c r="H47" s="5"/>
    </row>
    <row r="48" spans="1:8" ht="12.75">
      <c r="A48" s="272"/>
      <c r="B48" s="272"/>
      <c r="C48" s="272"/>
      <c r="D48" s="272"/>
      <c r="E48" s="272"/>
      <c r="F48" s="272"/>
      <c r="G48" s="272"/>
      <c r="H48" s="5"/>
    </row>
    <row r="49" spans="1:8" ht="12.75">
      <c r="A49" s="272"/>
      <c r="B49" s="272"/>
      <c r="C49" s="272"/>
      <c r="D49" s="272"/>
      <c r="E49" s="272"/>
      <c r="F49" s="272"/>
      <c r="G49" s="272"/>
      <c r="H49" s="5"/>
    </row>
    <row r="50" spans="1:8" ht="12.75">
      <c r="A50" s="272"/>
      <c r="B50" s="272"/>
      <c r="C50" s="272"/>
      <c r="D50" s="272"/>
      <c r="E50" s="272"/>
      <c r="F50" s="272"/>
      <c r="G50" s="254"/>
      <c r="H50" s="5"/>
    </row>
    <row r="51" spans="1:8" ht="12.75">
      <c r="A51" s="272"/>
      <c r="B51" s="272"/>
      <c r="C51" s="272"/>
      <c r="D51" s="272"/>
      <c r="E51" s="272"/>
      <c r="F51" s="272"/>
      <c r="G51" s="254"/>
      <c r="H51" s="5"/>
    </row>
    <row r="52" spans="1:8" ht="12.75">
      <c r="A52" s="272"/>
      <c r="B52" s="272"/>
      <c r="C52" s="272"/>
      <c r="D52" s="272"/>
      <c r="E52" s="272"/>
      <c r="F52" s="272"/>
      <c r="G52" s="272"/>
      <c r="H52" s="5"/>
    </row>
    <row r="53" spans="1:8" ht="12.75">
      <c r="A53" s="272"/>
      <c r="B53" s="272"/>
      <c r="C53" s="272"/>
      <c r="D53" s="272"/>
      <c r="E53" s="272"/>
      <c r="F53" s="272"/>
      <c r="G53" s="272"/>
      <c r="H53" s="5"/>
    </row>
    <row r="54" spans="1:8" ht="12.75">
      <c r="A54" s="272"/>
      <c r="B54" s="272"/>
      <c r="C54" s="272"/>
      <c r="D54" s="272"/>
      <c r="E54" s="272"/>
      <c r="F54" s="272"/>
      <c r="G54" s="254"/>
      <c r="H54" s="5"/>
    </row>
    <row r="55" spans="1:8" ht="12.75">
      <c r="A55" s="272"/>
      <c r="B55" s="272"/>
      <c r="C55" s="272"/>
      <c r="D55" s="272"/>
      <c r="E55" s="272"/>
      <c r="F55" s="272"/>
      <c r="G55" s="254"/>
      <c r="H55" s="5"/>
    </row>
    <row r="56" spans="1:8" ht="12.75">
      <c r="A56" s="272"/>
      <c r="B56" s="272"/>
      <c r="C56" s="272"/>
      <c r="D56" s="272"/>
      <c r="E56" s="272"/>
      <c r="F56" s="272"/>
      <c r="G56" s="272"/>
      <c r="H56" s="5"/>
    </row>
    <row r="57" spans="1:8" ht="12.75">
      <c r="A57" s="272"/>
      <c r="B57" s="272"/>
      <c r="C57" s="272"/>
      <c r="D57" s="272"/>
      <c r="E57" s="272"/>
      <c r="F57" s="272"/>
      <c r="G57" s="272"/>
      <c r="H57" s="5"/>
    </row>
    <row r="58" spans="1:8" ht="12.75">
      <c r="A58" s="272"/>
      <c r="B58" s="272"/>
      <c r="C58" s="272"/>
      <c r="D58" s="272"/>
      <c r="E58" s="272"/>
      <c r="F58" s="272"/>
      <c r="G58" s="254"/>
      <c r="H58" s="5"/>
    </row>
    <row r="59" spans="1:8" ht="12.75">
      <c r="A59" s="272"/>
      <c r="B59" s="272"/>
      <c r="C59" s="272"/>
      <c r="D59" s="272"/>
      <c r="E59" s="272"/>
      <c r="F59" s="272"/>
      <c r="G59" s="254"/>
      <c r="H59" s="5"/>
    </row>
    <row r="60" spans="1:8" ht="12.75">
      <c r="A60" s="272"/>
      <c r="B60" s="272"/>
      <c r="C60" s="272"/>
      <c r="D60" s="272"/>
      <c r="E60" s="272"/>
      <c r="F60" s="272"/>
      <c r="G60" s="272"/>
      <c r="H60" s="5"/>
    </row>
    <row r="61" spans="1:8" ht="12.75">
      <c r="A61" s="272"/>
      <c r="B61" s="272"/>
      <c r="C61" s="272"/>
      <c r="D61" s="272"/>
      <c r="E61" s="272"/>
      <c r="F61" s="272"/>
      <c r="G61" s="272"/>
      <c r="H61" s="5"/>
    </row>
    <row r="62" spans="1:8" ht="12.75">
      <c r="A62" s="272"/>
      <c r="B62" s="272"/>
      <c r="C62" s="272"/>
      <c r="D62" s="272"/>
      <c r="E62" s="272"/>
      <c r="F62" s="272"/>
      <c r="G62" s="254"/>
      <c r="H62" s="5"/>
    </row>
    <row r="63" spans="1:8" ht="12.75">
      <c r="A63" s="272"/>
      <c r="B63" s="272"/>
      <c r="C63" s="272"/>
      <c r="D63" s="272"/>
      <c r="E63" s="272"/>
      <c r="F63" s="272"/>
      <c r="G63" s="254"/>
      <c r="H63" s="5"/>
    </row>
    <row r="64" spans="1:8" ht="12.75">
      <c r="A64" s="272"/>
      <c r="B64" s="272"/>
      <c r="C64" s="272"/>
      <c r="D64" s="272"/>
      <c r="E64" s="272"/>
      <c r="F64" s="272"/>
      <c r="G64" s="272"/>
      <c r="H64" s="5"/>
    </row>
    <row r="65" spans="1:8" ht="12.75">
      <c r="A65" s="272"/>
      <c r="B65" s="272"/>
      <c r="C65" s="272"/>
      <c r="D65" s="272"/>
      <c r="E65" s="272"/>
      <c r="F65" s="272"/>
      <c r="G65" s="272"/>
      <c r="H65" s="5"/>
    </row>
    <row r="66" spans="1:8" ht="12.75">
      <c r="A66" s="272"/>
      <c r="B66" s="272"/>
      <c r="C66" s="272"/>
      <c r="D66" s="272"/>
      <c r="E66" s="272"/>
      <c r="F66" s="272"/>
      <c r="G66" s="254"/>
      <c r="H66" s="5"/>
    </row>
    <row r="67" spans="1:8" ht="12.75">
      <c r="A67" s="272"/>
      <c r="B67" s="272"/>
      <c r="C67" s="272"/>
      <c r="D67" s="272"/>
      <c r="E67" s="272"/>
      <c r="F67" s="272"/>
      <c r="G67" s="254"/>
      <c r="H67" s="5"/>
    </row>
    <row r="68" spans="1:8" ht="12.75">
      <c r="A68" s="272"/>
      <c r="B68" s="272"/>
      <c r="C68" s="272"/>
      <c r="D68" s="272"/>
      <c r="E68" s="272"/>
      <c r="F68" s="272"/>
      <c r="G68" s="272"/>
      <c r="H68" s="5"/>
    </row>
    <row r="69" spans="1:8" ht="12.75">
      <c r="A69" s="272"/>
      <c r="B69" s="272"/>
      <c r="C69" s="272"/>
      <c r="D69" s="272"/>
      <c r="E69" s="272"/>
      <c r="F69" s="272"/>
      <c r="G69" s="272"/>
      <c r="H69" s="5"/>
    </row>
    <row r="70" spans="1:8" ht="12.75">
      <c r="A70" s="272"/>
      <c r="B70" s="272"/>
      <c r="C70" s="272"/>
      <c r="D70" s="272"/>
      <c r="E70" s="272"/>
      <c r="F70" s="272"/>
      <c r="G70" s="254"/>
      <c r="H70" s="5"/>
    </row>
    <row r="71" spans="1:8" ht="12.75">
      <c r="A71" s="272"/>
      <c r="B71" s="272"/>
      <c r="C71" s="272"/>
      <c r="D71" s="272"/>
      <c r="E71" s="272"/>
      <c r="F71" s="272"/>
      <c r="G71" s="254"/>
      <c r="H71" s="5"/>
    </row>
    <row r="72" spans="1:8" ht="12.75">
      <c r="A72" s="272"/>
      <c r="B72" s="272"/>
      <c r="C72" s="272"/>
      <c r="D72" s="272"/>
      <c r="E72" s="272"/>
      <c r="F72" s="272"/>
      <c r="G72" s="272"/>
      <c r="H72" s="5"/>
    </row>
    <row r="73" spans="1:8" ht="12.75">
      <c r="A73" s="272"/>
      <c r="B73" s="272"/>
      <c r="C73" s="272"/>
      <c r="D73" s="272"/>
      <c r="E73" s="272"/>
      <c r="F73" s="272"/>
      <c r="G73" s="272"/>
      <c r="H73" s="5"/>
    </row>
    <row r="74" spans="1:8" ht="12.75">
      <c r="A74" s="272"/>
      <c r="B74" s="272"/>
      <c r="C74" s="272"/>
      <c r="D74" s="272"/>
      <c r="E74" s="272"/>
      <c r="F74" s="272"/>
      <c r="G74" s="254"/>
      <c r="H74" s="5"/>
    </row>
    <row r="75" spans="1:8" ht="12.75">
      <c r="A75" s="272"/>
      <c r="B75" s="272"/>
      <c r="C75" s="272"/>
      <c r="D75" s="272"/>
      <c r="E75" s="272"/>
      <c r="F75" s="272"/>
      <c r="G75" s="254"/>
      <c r="H75" s="5"/>
    </row>
    <row r="76" spans="1:8" ht="12.75">
      <c r="A76" s="272"/>
      <c r="B76" s="272"/>
      <c r="C76" s="272"/>
      <c r="D76" s="272"/>
      <c r="E76" s="272"/>
      <c r="F76" s="272"/>
      <c r="G76" s="272"/>
      <c r="H76" s="5"/>
    </row>
    <row r="77" spans="1:8" ht="12.75">
      <c r="A77" s="272"/>
      <c r="B77" s="272"/>
      <c r="C77" s="272"/>
      <c r="D77" s="272"/>
      <c r="E77" s="272"/>
      <c r="F77" s="272"/>
      <c r="G77" s="272"/>
      <c r="H77" s="5"/>
    </row>
    <row r="78" spans="1:8" ht="12.75">
      <c r="A78" s="272"/>
      <c r="B78" s="272"/>
      <c r="C78" s="272"/>
      <c r="D78" s="272"/>
      <c r="E78" s="272"/>
      <c r="F78" s="272"/>
      <c r="G78" s="254"/>
      <c r="H78" s="5"/>
    </row>
    <row r="79" spans="1:8" ht="12.75">
      <c r="A79" s="272"/>
      <c r="B79" s="272"/>
      <c r="C79" s="272"/>
      <c r="D79" s="272"/>
      <c r="E79" s="272"/>
      <c r="F79" s="272"/>
      <c r="G79" s="254"/>
      <c r="H79" s="5"/>
    </row>
    <row r="80" spans="1:8" ht="12.75">
      <c r="A80" s="272"/>
      <c r="B80" s="272"/>
      <c r="C80" s="272"/>
      <c r="D80" s="272"/>
      <c r="E80" s="272"/>
      <c r="F80" s="272"/>
      <c r="G80" s="272"/>
      <c r="H80" s="5"/>
    </row>
    <row r="81" spans="1:8" ht="12.75">
      <c r="A81" s="272"/>
      <c r="B81" s="272"/>
      <c r="C81" s="272"/>
      <c r="D81" s="272"/>
      <c r="E81" s="272"/>
      <c r="F81" s="272"/>
      <c r="G81" s="272"/>
      <c r="H81" s="5"/>
    </row>
    <row r="82" spans="1:8" ht="12.75">
      <c r="A82" s="272"/>
      <c r="B82" s="272"/>
      <c r="C82" s="272"/>
      <c r="D82" s="272"/>
      <c r="E82" s="272"/>
      <c r="F82" s="272"/>
      <c r="G82" s="254"/>
      <c r="H82" s="5"/>
    </row>
    <row r="83" spans="1:8" ht="12.75">
      <c r="A83" s="272"/>
      <c r="B83" s="272"/>
      <c r="C83" s="272"/>
      <c r="D83" s="272"/>
      <c r="E83" s="272"/>
      <c r="F83" s="272"/>
      <c r="G83" s="254"/>
      <c r="H83" s="5"/>
    </row>
    <row r="84" spans="1:8" ht="12.75">
      <c r="A84" s="272"/>
      <c r="B84" s="272"/>
      <c r="C84" s="272"/>
      <c r="D84" s="272"/>
      <c r="E84" s="272"/>
      <c r="F84" s="272"/>
      <c r="G84" s="272"/>
      <c r="H84" s="5"/>
    </row>
    <row r="85" spans="1:8" ht="12.75">
      <c r="A85" s="272"/>
      <c r="B85" s="272"/>
      <c r="C85" s="272"/>
      <c r="D85" s="272"/>
      <c r="E85" s="272"/>
      <c r="F85" s="272"/>
      <c r="G85" s="272"/>
      <c r="H85" s="5"/>
    </row>
    <row r="86" spans="1:8" ht="12.75">
      <c r="A86" s="272"/>
      <c r="B86" s="272"/>
      <c r="C86" s="272"/>
      <c r="D86" s="272"/>
      <c r="E86" s="272"/>
      <c r="F86" s="272"/>
      <c r="G86" s="254"/>
      <c r="H86" s="5"/>
    </row>
    <row r="87" spans="1:8" ht="12.75">
      <c r="A87" s="272"/>
      <c r="B87" s="272"/>
      <c r="C87" s="272"/>
      <c r="D87" s="272"/>
      <c r="E87" s="272"/>
      <c r="F87" s="272"/>
      <c r="G87" s="254"/>
      <c r="H87" s="5"/>
    </row>
    <row r="88" spans="1:8" ht="12.75">
      <c r="A88" s="272"/>
      <c r="B88" s="272"/>
      <c r="C88" s="272"/>
      <c r="D88" s="272"/>
      <c r="E88" s="272"/>
      <c r="F88" s="272"/>
      <c r="G88" s="272"/>
      <c r="H88" s="5"/>
    </row>
    <row r="89" spans="1:8" ht="12.75">
      <c r="A89" s="272"/>
      <c r="B89" s="272"/>
      <c r="C89" s="272"/>
      <c r="D89" s="272"/>
      <c r="E89" s="272"/>
      <c r="F89" s="272"/>
      <c r="G89" s="272"/>
      <c r="H89" s="5"/>
    </row>
    <row r="90" spans="1:8" ht="12.75">
      <c r="A90" s="272"/>
      <c r="B90" s="272"/>
      <c r="C90" s="272"/>
      <c r="D90" s="272"/>
      <c r="E90" s="272"/>
      <c r="F90" s="272"/>
      <c r="G90" s="254"/>
      <c r="H90" s="5"/>
    </row>
    <row r="91" spans="1:8" ht="12.75">
      <c r="A91" s="272"/>
      <c r="B91" s="272"/>
      <c r="C91" s="272"/>
      <c r="D91" s="272"/>
      <c r="E91" s="272"/>
      <c r="F91" s="272"/>
      <c r="G91" s="254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</sheetData>
  <mergeCells count="309">
    <mergeCell ref="E90:E91"/>
    <mergeCell ref="F90:F91"/>
    <mergeCell ref="G90:G91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4:E85"/>
    <mergeCell ref="F84:F85"/>
    <mergeCell ref="G84:G85"/>
    <mergeCell ref="A82:A83"/>
    <mergeCell ref="B82:B83"/>
    <mergeCell ref="A84:A85"/>
    <mergeCell ref="B84:B85"/>
    <mergeCell ref="C84:C85"/>
    <mergeCell ref="D84:D85"/>
    <mergeCell ref="E80:E81"/>
    <mergeCell ref="F80:F81"/>
    <mergeCell ref="G80:G81"/>
    <mergeCell ref="G82:G83"/>
    <mergeCell ref="A80:A81"/>
    <mergeCell ref="B80:B81"/>
    <mergeCell ref="C80:C81"/>
    <mergeCell ref="D80:D81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2:C23"/>
    <mergeCell ref="D22:D23"/>
    <mergeCell ref="E28:E29"/>
    <mergeCell ref="F28:F29"/>
    <mergeCell ref="E24:E25"/>
    <mergeCell ref="F24:F25"/>
    <mergeCell ref="C24:C25"/>
    <mergeCell ref="D24:D25"/>
    <mergeCell ref="A20:A21"/>
    <mergeCell ref="B20:B21"/>
    <mergeCell ref="A22:A23"/>
    <mergeCell ref="B22:B23"/>
    <mergeCell ref="G20:G21"/>
    <mergeCell ref="E22:E23"/>
    <mergeCell ref="F22:F23"/>
    <mergeCell ref="G22:G23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C12:C13"/>
    <mergeCell ref="D12:D13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F10:F11"/>
    <mergeCell ref="G10:G11"/>
    <mergeCell ref="C8:C9"/>
    <mergeCell ref="B8:B9"/>
    <mergeCell ref="A10:A11"/>
    <mergeCell ref="B10:B11"/>
    <mergeCell ref="C10:C11"/>
    <mergeCell ref="D10:D11"/>
    <mergeCell ref="A2:G2"/>
    <mergeCell ref="D4:D5"/>
    <mergeCell ref="E4:E5"/>
    <mergeCell ref="F4:F5"/>
    <mergeCell ref="G4:G5"/>
    <mergeCell ref="A4:A5"/>
    <mergeCell ref="B4:B5"/>
    <mergeCell ref="C4:C5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6:A7"/>
    <mergeCell ref="C6:C7"/>
    <mergeCell ref="G6:G7"/>
    <mergeCell ref="A8:A9"/>
    <mergeCell ref="B6:B7"/>
    <mergeCell ref="F6:F7"/>
    <mergeCell ref="F8:F9"/>
    <mergeCell ref="G8:G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2011-02-25T21:23:31Z</cp:lastPrinted>
  <dcterms:created xsi:type="dcterms:W3CDTF">1996-10-08T23:32:33Z</dcterms:created>
  <dcterms:modified xsi:type="dcterms:W3CDTF">2011-02-25T21:23:38Z</dcterms:modified>
  <cp:category/>
  <cp:version/>
  <cp:contentType/>
  <cp:contentStatus/>
</cp:coreProperties>
</file>