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<sst xmlns="http://schemas.openxmlformats.org/spreadsheetml/2006/main" count="101" uniqueCount="54">
  <si>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</si>
  <si>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</si>
  <si>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</si>
  <si>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</si>
  <si>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</si>
  <si>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</si>
  <si>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</si>
  <si>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</si>
  <si>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</si>
  <si>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</si>
  <si>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</si>
  <si>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</si>
  <si>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</si>
  <si>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</si>
  <si>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</si>
  <si>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</si>
  <si>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</si>
  <si>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</si>
  <si>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</si>
  <si>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</si>
  <si>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</si>
  <si>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</si>
  <si>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</si>
  <si>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</si>
  <si>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</si>
  <si>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</si>
  <si>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</si>
  <si>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</si>
  <si>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</si>
  <si>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</si>
  <si>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</si>
  <si>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</si>
  <si>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Самара "Спарта"</t>
  </si>
  <si>
    <t>Сергиевск</t>
  </si>
  <si>
    <t>Мовлютов Р.В.</t>
  </si>
  <si>
    <t>Тольятти</t>
  </si>
  <si>
    <t>Саратов</t>
  </si>
  <si>
    <t>Бекин А.Н.</t>
  </si>
  <si>
    <t>Телегин Андрей Романович</t>
  </si>
  <si>
    <t>Мироненко А.О.</t>
  </si>
  <si>
    <t>в.к.   54 кг</t>
  </si>
  <si>
    <t>Колокольников Никита Александрович</t>
  </si>
  <si>
    <t>Денисов Михаил Владимирович</t>
  </si>
  <si>
    <t>Белоусов И.И.</t>
  </si>
  <si>
    <t>Ермолаев Олег Владимирович</t>
  </si>
  <si>
    <t>Зиборов Андрей Сергеевич</t>
  </si>
  <si>
    <t>Лешин А.Г.</t>
  </si>
  <si>
    <t>54 кг</t>
  </si>
  <si>
    <t>1</t>
  </si>
  <si>
    <t>3</t>
  </si>
  <si>
    <t>4</t>
  </si>
  <si>
    <t>2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</si>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</sst>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0" xfId="0" applyFont="1" applyBorder="1" applyAlignment="1">
      <alignment/>
    </xf>
    <xf numFmtId="49" fontId="56" fillId="0" borderId="19" xfId="0" applyNumberFormat="1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7" xfId="0" applyFont="1" applyBorder="1" applyAlignment="1">
      <alignment/>
    </xf>
    <xf numFmtId="49" fontId="56" fillId="0" borderId="24" xfId="0" applyNumberFormat="1" applyFont="1" applyBorder="1" applyAlignment="1">
      <alignment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center" wrapText="1"/>
    </xf>
    <xf numFmtId="0" fontId="58" fillId="0" borderId="0" xfId="42" applyFont="1" applyBorder="1" applyAlignment="1" applyProtection="1">
      <alignment vertical="center" wrapText="1"/>
      <protection/>
    </xf>
    <xf numFmtId="0" fontId="5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>
      <alignment horizontal="center" vertical="center" wrapText="1"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6" fillId="0" borderId="31" xfId="42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top" wrapText="1"/>
    </xf>
    <xf numFmtId="1" fontId="17" fillId="0" borderId="30" xfId="0" applyNumberFormat="1" applyFont="1" applyBorder="1" applyAlignment="1">
      <alignment vertical="top" wrapText="1"/>
    </xf>
    <xf numFmtId="0" fontId="0" fillId="0" borderId="0" xfId="42" applyFont="1" applyAlignment="1" applyProtection="1">
      <alignment horizontal="center" vertical="center" wrapText="1"/>
      <protection/>
    </xf>
    <xf numFmtId="49" fontId="17" fillId="0" borderId="30" xfId="0" applyNumberFormat="1" applyFont="1" applyBorder="1" applyAlignment="1">
      <alignment vertical="top" wrapText="1"/>
    </xf>
    <xf numFmtId="0" fontId="10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0" fontId="17" fillId="0" borderId="30" xfId="0" applyNumberFormat="1" applyFont="1" applyBorder="1" applyAlignment="1">
      <alignment horizontal="left"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59" fillId="0" borderId="36" xfId="42" applyFont="1" applyBorder="1" applyAlignment="1" applyProtection="1">
      <alignment horizontal="center" vertical="center" wrapText="1"/>
      <protection/>
    </xf>
    <xf numFmtId="0" fontId="59" fillId="0" borderId="38" xfId="42" applyFont="1" applyBorder="1" applyAlignment="1" applyProtection="1">
      <alignment horizontal="center" vertical="center" wrapText="1"/>
      <protection/>
    </xf>
    <xf numFmtId="0" fontId="59" fillId="0" borderId="15" xfId="42" applyFont="1" applyBorder="1" applyAlignment="1" applyProtection="1">
      <alignment horizontal="center" vertical="center" wrapText="1"/>
      <protection/>
    </xf>
    <xf numFmtId="0" fontId="59" fillId="0" borderId="43" xfId="42" applyFont="1" applyBorder="1" applyAlignment="1" applyProtection="1">
      <alignment horizontal="center" vertical="center" wrapText="1"/>
      <protection/>
    </xf>
    <xf numFmtId="0" fontId="59" fillId="0" borderId="44" xfId="42" applyFont="1" applyBorder="1" applyAlignment="1" applyProtection="1">
      <alignment horizontal="center" vertical="center" wrapText="1"/>
      <protection/>
    </xf>
    <xf numFmtId="0" fontId="59" fillId="0" borderId="45" xfId="42" applyFont="1" applyBorder="1" applyAlignment="1" applyProtection="1">
      <alignment horizontal="center" vertical="center" wrapText="1"/>
      <protection/>
    </xf>
    <xf numFmtId="0" fontId="59" fillId="0" borderId="31" xfId="42" applyFont="1" applyBorder="1" applyAlignment="1" applyProtection="1">
      <alignment horizontal="center" vertical="center" wrapText="1"/>
      <protection/>
    </xf>
    <xf numFmtId="0" fontId="59" fillId="0" borderId="3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59" fillId="0" borderId="34" xfId="42" applyFont="1" applyBorder="1" applyAlignment="1" applyProtection="1">
      <alignment horizontal="center" vertical="center" wrapText="1"/>
      <protection/>
    </xf>
    <xf numFmtId="0" fontId="59" fillId="0" borderId="40" xfId="0" applyFont="1" applyBorder="1" applyAlignment="1">
      <alignment horizontal="center" vertical="center" wrapText="1"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2" fillId="0" borderId="0" xfId="42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9" fillId="0" borderId="34" xfId="42" applyFont="1" applyBorder="1" applyAlignment="1" applyProtection="1">
      <alignment horizontal="left" vertical="center" wrapText="1"/>
      <protection/>
    </xf>
    <xf numFmtId="0" fontId="59" fillId="0" borderId="35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9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9" fillId="0" borderId="41" xfId="42" applyFont="1" applyBorder="1" applyAlignment="1" applyProtection="1">
      <alignment horizontal="left" vertical="center" wrapText="1"/>
      <protection/>
    </xf>
    <xf numFmtId="0" fontId="59" fillId="0" borderId="46" xfId="42" applyFont="1" applyBorder="1" applyAlignment="1" applyProtection="1">
      <alignment horizontal="center" vertical="center" wrapText="1"/>
      <protection/>
    </xf>
    <xf numFmtId="0" fontId="59" fillId="0" borderId="12" xfId="42" applyFont="1" applyBorder="1" applyAlignment="1" applyProtection="1">
      <alignment horizontal="center" vertical="center" wrapText="1"/>
      <protection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3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1" xfId="42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0" fillId="0" borderId="59" xfId="0" applyFont="1" applyBorder="1" applyAlignment="1">
      <alignment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2" fillId="0" borderId="37" xfId="42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59" fillId="0" borderId="25" xfId="0" applyNumberFormat="1" applyFont="1" applyBorder="1" applyAlignment="1">
      <alignment horizontal="center" vertical="center" wrapText="1"/>
    </xf>
    <xf numFmtId="0" fontId="59" fillId="0" borderId="2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28575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0"/>
  <sheetViews>
    <sheetView tabSelected="1" zoomScalePageLayoutView="0" workbookViewId="0" topLeftCell="A1">
      <selection activeCell="G29" sqref="A1:G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6" t="s">
        <v>28</v>
      </c>
      <c r="B1" s="86"/>
      <c r="C1" s="86"/>
      <c r="D1" s="86"/>
      <c r="E1" s="86"/>
      <c r="F1" s="86"/>
      <c r="G1" s="86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7" t="s">
        <v>25</v>
      </c>
      <c r="B2" s="88"/>
      <c r="C2" s="88"/>
      <c r="D2" s="88"/>
      <c r="E2" s="88"/>
      <c r="F2" s="88"/>
      <c r="G2" s="88"/>
    </row>
    <row r="3" spans="1:7" ht="31.5" customHeight="1" thickBot="1">
      <c r="A3" s="91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92"/>
      <c r="C3" s="92"/>
      <c r="D3" s="92"/>
      <c r="E3" s="92"/>
      <c r="F3" s="92"/>
      <c r="G3" s="93"/>
    </row>
    <row r="4" spans="1:7" ht="21.75" customHeight="1">
      <c r="A4" s="210" t="str">
        <f>HYPERLINK('[1]реквизиты'!$A$3)</f>
        <v>12-14 апреля 2012 года            город Отрадный</v>
      </c>
      <c r="B4" s="211"/>
      <c r="C4" s="211"/>
      <c r="D4" s="211"/>
      <c r="E4" s="211"/>
      <c r="F4" s="211"/>
      <c r="G4" s="211"/>
    </row>
    <row r="5" spans="4:5" ht="20.25" customHeight="1">
      <c r="D5" s="98" t="str">
        <f>HYPERLINK('пр.взв.'!D4)</f>
        <v>в.к.   54 кг</v>
      </c>
      <c r="E5" s="98"/>
    </row>
    <row r="6" spans="1:7" ht="12.75" customHeight="1">
      <c r="A6" s="94" t="s">
        <v>11</v>
      </c>
      <c r="B6" s="99" t="s">
        <v>5</v>
      </c>
      <c r="C6" s="94" t="s">
        <v>6</v>
      </c>
      <c r="D6" s="94" t="s">
        <v>7</v>
      </c>
      <c r="E6" s="94" t="s">
        <v>8</v>
      </c>
      <c r="F6" s="94" t="s">
        <v>10</v>
      </c>
      <c r="G6" s="94" t="s">
        <v>9</v>
      </c>
    </row>
    <row r="7" spans="1:7" ht="12.75">
      <c r="A7" s="95"/>
      <c r="B7" s="100"/>
      <c r="C7" s="95"/>
      <c r="D7" s="95"/>
      <c r="E7" s="95"/>
      <c r="F7" s="95"/>
      <c r="G7" s="95"/>
    </row>
    <row r="8" spans="1:7" ht="12.75" customHeight="1">
      <c r="A8" s="101">
        <v>1</v>
      </c>
      <c r="B8" s="102">
        <v>4</v>
      </c>
      <c r="C8" s="89" t="str">
        <f>VLOOKUP(B8,'пр.взв.'!B7:G22,2,FALSE)</f>
        <v>Денисов Михаил Владимирович</v>
      </c>
      <c r="D8" s="96">
        <f>VLOOKUP(B8,'пр.взв.'!B7:G22,3,FALSE)</f>
        <v>1999</v>
      </c>
      <c r="E8" s="96" t="str">
        <f>VLOOKUP(B8,'пр.взв.'!B7:G22,4,FALSE)</f>
        <v>Тольятти</v>
      </c>
      <c r="F8" s="212">
        <f>VLOOKUP(B8,'пр.взв.'!B7:G22,5,FALSE)</f>
        <v>0</v>
      </c>
      <c r="G8" s="89" t="str">
        <f>VLOOKUP(B8,'пр.взв.'!B7:G22,6,FALSE)</f>
        <v>Белоусов И.И.</v>
      </c>
    </row>
    <row r="9" spans="1:7" ht="12.75">
      <c r="A9" s="101"/>
      <c r="B9" s="102"/>
      <c r="C9" s="90"/>
      <c r="D9" s="97"/>
      <c r="E9" s="97"/>
      <c r="F9" s="213"/>
      <c r="G9" s="90"/>
    </row>
    <row r="10" spans="1:7" ht="12.75" customHeight="1">
      <c r="A10" s="101">
        <v>2</v>
      </c>
      <c r="B10" s="102">
        <v>1</v>
      </c>
      <c r="C10" s="89" t="str">
        <f>VLOOKUP(B10,'пр.взв.'!B7:G22,2,FALSE)</f>
        <v>Ермолаев Олег Владимирович</v>
      </c>
      <c r="D10" s="96">
        <f>VLOOKUP(B10,'пр.взв.'!B7:G22,3,FALSE)</f>
        <v>1999</v>
      </c>
      <c r="E10" s="96" t="str">
        <f>VLOOKUP(B10,'пр.взв.'!B7:G22,4,FALSE)</f>
        <v>Тольятти</v>
      </c>
      <c r="F10" s="212">
        <f>VLOOKUP(B10,'пр.взв.'!B7:G22,5,FALSE)</f>
        <v>0</v>
      </c>
      <c r="G10" s="89" t="str">
        <f>VLOOKUP(B10,'пр.взв.'!B7:G22,6,FALSE)</f>
        <v>Бекин А.Н.</v>
      </c>
    </row>
    <row r="11" spans="1:7" ht="12.75">
      <c r="A11" s="101"/>
      <c r="B11" s="102"/>
      <c r="C11" s="90"/>
      <c r="D11" s="97"/>
      <c r="E11" s="97"/>
      <c r="F11" s="213"/>
      <c r="G11" s="90"/>
    </row>
    <row r="12" spans="1:7" ht="12.75" customHeight="1">
      <c r="A12" s="101">
        <v>3</v>
      </c>
      <c r="B12" s="102">
        <v>5</v>
      </c>
      <c r="C12" s="89" t="str">
        <f>VLOOKUP(B12,'пр.взв.'!B7:G22,2,FALSE)</f>
        <v>Телегин Андрей Романович</v>
      </c>
      <c r="D12" s="96">
        <f>VLOOKUP(B12,'пр.взв.'!B7:G22,3,FALSE)</f>
        <v>1999</v>
      </c>
      <c r="E12" s="96" t="str">
        <f>VLOOKUP(B12,'пр.взв.'!B7:G22,4,FALSE)</f>
        <v>Саратов</v>
      </c>
      <c r="F12" s="212">
        <f>VLOOKUP(B12,'пр.взв.'!B7:G22,5,FALSE)</f>
        <v>0</v>
      </c>
      <c r="G12" s="89" t="str">
        <f>VLOOKUP(B12,'пр.взв.'!B7:G22,6,FALSE)</f>
        <v>Мироненко А.О.</v>
      </c>
    </row>
    <row r="13" spans="1:7" ht="12.75">
      <c r="A13" s="101"/>
      <c r="B13" s="102"/>
      <c r="C13" s="90"/>
      <c r="D13" s="97"/>
      <c r="E13" s="97"/>
      <c r="F13" s="213"/>
      <c r="G13" s="90"/>
    </row>
    <row r="14" spans="1:7" ht="12.75" customHeight="1">
      <c r="A14" s="101">
        <v>3</v>
      </c>
      <c r="B14" s="102">
        <v>3</v>
      </c>
      <c r="C14" s="89" t="str">
        <f>VLOOKUP(B14,'пр.взв.'!B7:G22,2,FALSE)</f>
        <v>Зиборов Андрей Сергеевич</v>
      </c>
      <c r="D14" s="96">
        <f>VLOOKUP(B14,'пр.взв.'!B7:G22,3,FALSE)</f>
        <v>2000</v>
      </c>
      <c r="E14" s="96" t="str">
        <f>VLOOKUP(B14,'пр.взв.'!B7:G22,4,FALSE)</f>
        <v>Самара "Спарта"</v>
      </c>
      <c r="F14" s="212">
        <f>VLOOKUP(B14,'пр.взв.'!B7:G22,5,FALSE)</f>
        <v>0</v>
      </c>
      <c r="G14" s="89" t="str">
        <f>VLOOKUP(B14,'пр.взв.'!B7:G22,6,FALSE)</f>
        <v>Лешин А.Г.</v>
      </c>
    </row>
    <row r="15" spans="1:7" ht="12.75">
      <c r="A15" s="101"/>
      <c r="B15" s="102"/>
      <c r="C15" s="90"/>
      <c r="D15" s="97"/>
      <c r="E15" s="97"/>
      <c r="F15" s="213"/>
      <c r="G15" s="90"/>
    </row>
    <row r="16" spans="1:7" ht="12.75" customHeight="1">
      <c r="A16" s="101">
        <v>5</v>
      </c>
      <c r="B16" s="102">
        <v>2</v>
      </c>
      <c r="C16" s="89" t="str">
        <f>VLOOKUP(B16,'пр.взв.'!B7:G30,2,FALSE)</f>
        <v>Колокольников Никита Александрович</v>
      </c>
      <c r="D16" s="96">
        <f>VLOOKUP(B16,'пр.взв.'!B7:G22,3,FALSE)</f>
        <v>1999</v>
      </c>
      <c r="E16" s="96" t="str">
        <f>VLOOKUP(B16,'пр.взв.'!B7:G22,4,FALSE)</f>
        <v>Сергиевск</v>
      </c>
      <c r="F16" s="212">
        <f>VLOOKUP(B16,'пр.взв.'!B7:G22,5,FALSE)</f>
        <v>0</v>
      </c>
      <c r="G16" s="89" t="str">
        <f>VLOOKUP(B16,'пр.взв.'!B7:G22,6,FALSE)</f>
        <v>Мовлютов Р.В.</v>
      </c>
    </row>
    <row r="17" spans="1:7" ht="12.75">
      <c r="A17" s="101"/>
      <c r="B17" s="102"/>
      <c r="C17" s="90"/>
      <c r="D17" s="97"/>
      <c r="E17" s="97"/>
      <c r="F17" s="213"/>
      <c r="G17" s="90"/>
    </row>
    <row r="18" ht="12.75" customHeight="1"/>
    <row r="20" ht="12.75" customHeight="1"/>
    <row r="22" ht="12.75" customHeight="1"/>
    <row r="23" spans="1:7" ht="12.75">
      <c r="A23" s="6"/>
      <c r="B23" s="6"/>
      <c r="C23" s="6"/>
      <c r="D23" s="6"/>
      <c r="E23" s="6"/>
      <c r="F23" s="6"/>
      <c r="G23" s="6"/>
    </row>
    <row r="24" spans="1:7" ht="15">
      <c r="A24" s="59"/>
      <c r="B24" s="59"/>
      <c r="C24" s="59"/>
      <c r="D24" s="6"/>
      <c r="E24" s="6"/>
      <c r="F24" s="6"/>
      <c r="G24" s="6"/>
    </row>
    <row r="25" spans="1:7" ht="15">
      <c r="A25" s="57" t="str">
        <f>HYPERLINK('[1]реквизиты'!$A$6)</f>
        <v>Гл. судья, судья МК</v>
      </c>
      <c r="B25" s="59"/>
      <c r="C25" s="60"/>
      <c r="D25" s="56"/>
      <c r="E25" s="56"/>
      <c r="F25" s="58" t="str">
        <f>HYPERLINK('[1]реквизиты'!$G$6)</f>
        <v>Зинчак В.С.</v>
      </c>
      <c r="G25" s="6"/>
    </row>
    <row r="26" spans="1:7" ht="15">
      <c r="A26" s="59"/>
      <c r="B26" s="59"/>
      <c r="C26" s="60"/>
      <c r="D26" s="6"/>
      <c r="E26" s="6"/>
      <c r="F26" s="5" t="str">
        <f>HYPERLINK('[1]реквизиты'!$G$7)</f>
        <v>/Дзержинск/</v>
      </c>
      <c r="G26" s="6"/>
    </row>
    <row r="27" spans="1:7" ht="15">
      <c r="A27" s="59"/>
      <c r="B27" s="59"/>
      <c r="C27" s="60"/>
      <c r="D27" s="6"/>
      <c r="E27" s="6"/>
      <c r="F27" s="6"/>
      <c r="G27" s="6"/>
    </row>
    <row r="28" spans="1:7" ht="15">
      <c r="A28" s="57" t="str">
        <f>HYPERLINK('[1]реквизиты'!$A$8)</f>
        <v>Гл. секретарь, судья ВК</v>
      </c>
      <c r="B28" s="59"/>
      <c r="C28" s="60"/>
      <c r="D28" s="56"/>
      <c r="E28" s="56"/>
      <c r="F28" s="58" t="str">
        <f>HYPERLINK('[1]реквизиты'!$G$8)</f>
        <v>Рожков В.И.</v>
      </c>
      <c r="G28" s="6"/>
    </row>
    <row r="29" spans="1:7" ht="15">
      <c r="A29" s="59"/>
      <c r="B29" s="59"/>
      <c r="C29" s="59"/>
      <c r="D29" s="6"/>
      <c r="E29" s="6"/>
      <c r="F29" s="5" t="str">
        <f>HYPERLINK('[1]реквизиты'!$G$9)</f>
        <v>/Саратов/</v>
      </c>
      <c r="G29" s="6"/>
    </row>
    <row r="30" spans="1:7" ht="12.75">
      <c r="A30" s="6"/>
      <c r="B30" s="6"/>
      <c r="C30" s="6"/>
      <c r="D30" s="6"/>
      <c r="E30" s="6"/>
      <c r="F30" s="6"/>
      <c r="G30" s="6"/>
    </row>
  </sheetData>
  <sheetProtection/>
  <mergeCells count="47">
    <mergeCell ref="E16:E17"/>
    <mergeCell ref="F16:F17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A3:G3"/>
    <mergeCell ref="G14:G15"/>
    <mergeCell ref="G16:G17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1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1" s="112"/>
      <c r="C1" s="112"/>
      <c r="D1" s="112"/>
      <c r="E1" s="112"/>
      <c r="F1" s="112"/>
      <c r="G1" s="112"/>
      <c r="H1" s="112"/>
    </row>
    <row r="2" spans="4:5" ht="27.75" customHeight="1">
      <c r="D2" s="51" t="s">
        <v>20</v>
      </c>
      <c r="E2" s="67" t="str">
        <f>HYPERLINK('пр.взв.'!D4)</f>
        <v>в.к.   54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101" t="s">
        <v>13</v>
      </c>
      <c r="B5" s="101" t="s">
        <v>5</v>
      </c>
      <c r="C5" s="95" t="s">
        <v>6</v>
      </c>
      <c r="D5" s="101" t="s">
        <v>14</v>
      </c>
      <c r="E5" s="101" t="s">
        <v>15</v>
      </c>
      <c r="F5" s="101" t="s">
        <v>16</v>
      </c>
      <c r="G5" s="101" t="s">
        <v>17</v>
      </c>
      <c r="H5" s="101" t="s">
        <v>18</v>
      </c>
    </row>
    <row r="6" spans="1:8" ht="12.75">
      <c r="A6" s="94"/>
      <c r="B6" s="94"/>
      <c r="C6" s="94"/>
      <c r="D6" s="94"/>
      <c r="E6" s="94"/>
      <c r="F6" s="94"/>
      <c r="G6" s="94"/>
      <c r="H6" s="94"/>
    </row>
    <row r="7" spans="1:8" ht="12.75">
      <c r="A7" s="107"/>
      <c r="B7" s="108"/>
      <c r="C7" s="103" t="e">
        <f>VLOOKUP(B7,'пр.взв.'!B7:D22,2,FALSE)</f>
        <v>#N/A</v>
      </c>
      <c r="D7" s="103" t="e">
        <f>VLOOKUP(B7,'пр.взв.'!B7:E22,3,FALSE)</f>
        <v>#N/A</v>
      </c>
      <c r="E7" s="103" t="e">
        <f>VLOOKUP(B7,'пр.взв.'!B7:F22,4,FALSE)</f>
        <v>#N/A</v>
      </c>
      <c r="F7" s="105"/>
      <c r="G7" s="106"/>
      <c r="H7" s="101"/>
    </row>
    <row r="8" spans="1:8" ht="12.75">
      <c r="A8" s="107"/>
      <c r="B8" s="101"/>
      <c r="C8" s="104"/>
      <c r="D8" s="104"/>
      <c r="E8" s="104"/>
      <c r="F8" s="105"/>
      <c r="G8" s="106"/>
      <c r="H8" s="101"/>
    </row>
    <row r="9" spans="1:8" ht="12.75">
      <c r="A9" s="109"/>
      <c r="B9" s="108"/>
      <c r="C9" s="103" t="e">
        <f>VLOOKUP(B9,'пр.взв.'!B7:D24,2,FALSE)</f>
        <v>#N/A</v>
      </c>
      <c r="D9" s="103" t="e">
        <f>VLOOKUP(B9,'пр.взв.'!B7:E24,3,FALSE)</f>
        <v>#N/A</v>
      </c>
      <c r="E9" s="103" t="e">
        <f>VLOOKUP(B9,'пр.взв.'!B7:F24,4,FALSE)</f>
        <v>#N/A</v>
      </c>
      <c r="F9" s="105"/>
      <c r="G9" s="101"/>
      <c r="H9" s="101"/>
    </row>
    <row r="10" spans="1:8" ht="12.75">
      <c r="A10" s="109"/>
      <c r="B10" s="101"/>
      <c r="C10" s="104"/>
      <c r="D10" s="104"/>
      <c r="E10" s="104"/>
      <c r="F10" s="105"/>
      <c r="G10" s="101"/>
      <c r="H10" s="101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 54 кг</v>
      </c>
    </row>
    <row r="17" spans="1:8" ht="12.75">
      <c r="A17" s="101" t="s">
        <v>13</v>
      </c>
      <c r="B17" s="101" t="s">
        <v>5</v>
      </c>
      <c r="C17" s="95" t="s">
        <v>6</v>
      </c>
      <c r="D17" s="101" t="s">
        <v>14</v>
      </c>
      <c r="E17" s="101" t="s">
        <v>15</v>
      </c>
      <c r="F17" s="101" t="s">
        <v>16</v>
      </c>
      <c r="G17" s="101" t="s">
        <v>17</v>
      </c>
      <c r="H17" s="101" t="s">
        <v>18</v>
      </c>
    </row>
    <row r="18" spans="1:8" ht="12.75">
      <c r="A18" s="94"/>
      <c r="B18" s="94"/>
      <c r="C18" s="94"/>
      <c r="D18" s="94"/>
      <c r="E18" s="94"/>
      <c r="F18" s="94"/>
      <c r="G18" s="94"/>
      <c r="H18" s="94"/>
    </row>
    <row r="19" spans="1:8" ht="12.75" customHeight="1">
      <c r="A19" s="107"/>
      <c r="B19" s="108"/>
      <c r="C19" s="110" t="e">
        <f>VLOOKUP(B19,'пр.взв.'!B7:E22,2,FALSE)</f>
        <v>#N/A</v>
      </c>
      <c r="D19" s="110" t="e">
        <f>VLOOKUP(B19,'пр.взв.'!B7:F22,3,FALSE)</f>
        <v>#N/A</v>
      </c>
      <c r="E19" s="110" t="e">
        <f>VLOOKUP(B19,'пр.взв.'!B7:G22,4,FALSE)</f>
        <v>#N/A</v>
      </c>
      <c r="F19" s="105"/>
      <c r="G19" s="106"/>
      <c r="H19" s="101"/>
    </row>
    <row r="20" spans="1:8" ht="12.75">
      <c r="A20" s="107"/>
      <c r="B20" s="101"/>
      <c r="C20" s="110"/>
      <c r="D20" s="110"/>
      <c r="E20" s="110"/>
      <c r="F20" s="105"/>
      <c r="G20" s="106"/>
      <c r="H20" s="101"/>
    </row>
    <row r="21" spans="1:8" ht="12.75" customHeight="1">
      <c r="A21" s="109"/>
      <c r="B21" s="108"/>
      <c r="C21" s="110" t="e">
        <f>VLOOKUP(B21,'пр.взв.'!B7:E24,2,FALSE)</f>
        <v>#N/A</v>
      </c>
      <c r="D21" s="110" t="e">
        <f>VLOOKUP(B21,'пр.взв.'!B7:F24,3,FALSE)</f>
        <v>#N/A</v>
      </c>
      <c r="E21" s="110" t="e">
        <f>VLOOKUP(B21,'пр.взв.'!B7:G24,4,FALSE)</f>
        <v>#N/A</v>
      </c>
      <c r="F21" s="105"/>
      <c r="G21" s="101"/>
      <c r="H21" s="101"/>
    </row>
    <row r="22" spans="1:8" ht="12.75">
      <c r="A22" s="109"/>
      <c r="B22" s="101"/>
      <c r="C22" s="110"/>
      <c r="D22" s="110"/>
      <c r="E22" s="110"/>
      <c r="F22" s="105"/>
      <c r="G22" s="101"/>
      <c r="H22" s="101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 54 кг</v>
      </c>
    </row>
    <row r="30" spans="1:8" ht="12.75">
      <c r="A30" s="101" t="s">
        <v>13</v>
      </c>
      <c r="B30" s="101" t="s">
        <v>5</v>
      </c>
      <c r="C30" s="95" t="s">
        <v>6</v>
      </c>
      <c r="D30" s="101" t="s">
        <v>14</v>
      </c>
      <c r="E30" s="101" t="s">
        <v>15</v>
      </c>
      <c r="F30" s="101" t="s">
        <v>16</v>
      </c>
      <c r="G30" s="101" t="s">
        <v>17</v>
      </c>
      <c r="H30" s="101" t="s">
        <v>18</v>
      </c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 customHeight="1">
      <c r="A32" s="107"/>
      <c r="B32" s="108"/>
      <c r="C32" s="110" t="e">
        <f>VLOOKUP(B32,'пр.взв.'!B7:E35,2,FALSE)</f>
        <v>#N/A</v>
      </c>
      <c r="D32" s="110" t="e">
        <f>VLOOKUP(B32,'пр.взв.'!B7:F35,3,FALSE)</f>
        <v>#N/A</v>
      </c>
      <c r="E32" s="110" t="e">
        <f>VLOOKUP(B32,'пр.взв.'!B7:G35,4,FALSE)</f>
        <v>#N/A</v>
      </c>
      <c r="F32" s="105"/>
      <c r="G32" s="106"/>
      <c r="H32" s="101"/>
    </row>
    <row r="33" spans="1:8" ht="12.75">
      <c r="A33" s="107"/>
      <c r="B33" s="101"/>
      <c r="C33" s="110"/>
      <c r="D33" s="110"/>
      <c r="E33" s="110"/>
      <c r="F33" s="105"/>
      <c r="G33" s="106"/>
      <c r="H33" s="101"/>
    </row>
    <row r="34" spans="1:8" ht="12.75" customHeight="1">
      <c r="A34" s="109"/>
      <c r="B34" s="108"/>
      <c r="C34" s="110" t="e">
        <f>VLOOKUP(B34,'пр.взв.'!B7:E37,2,FALSE)</f>
        <v>#N/A</v>
      </c>
      <c r="D34" s="110" t="e">
        <f>VLOOKUP(B34,'пр.взв.'!B7:F37,3,FALSE)</f>
        <v>#N/A</v>
      </c>
      <c r="E34" s="110" t="e">
        <f>VLOOKUP(B34,'пр.взв.'!B7:G37,4,FALSE)</f>
        <v>#N/A</v>
      </c>
      <c r="F34" s="105"/>
      <c r="G34" s="101"/>
      <c r="H34" s="101"/>
    </row>
    <row r="35" spans="1:8" ht="12.75">
      <c r="A35" s="109"/>
      <c r="B35" s="101"/>
      <c r="C35" s="110"/>
      <c r="D35" s="110"/>
      <c r="E35" s="110"/>
      <c r="F35" s="105"/>
      <c r="G35" s="101"/>
      <c r="H35" s="101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15" sqref="A1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7" t="s">
        <v>24</v>
      </c>
      <c r="B1" s="88"/>
      <c r="C1" s="88"/>
      <c r="D1" s="88"/>
      <c r="E1" s="88"/>
      <c r="F1" s="88"/>
      <c r="G1" s="88"/>
    </row>
    <row r="2" spans="1:7" ht="33.75" customHeight="1" thickBot="1">
      <c r="A2" s="113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2" s="114"/>
      <c r="C2" s="114"/>
      <c r="D2" s="114"/>
      <c r="E2" s="114"/>
      <c r="F2" s="114"/>
      <c r="G2" s="115"/>
    </row>
    <row r="3" spans="1:11" ht="17.25" customHeight="1">
      <c r="A3" s="118" t="str">
        <f>HYPERLINK('[1]реквизиты'!$A$3)</f>
        <v>12-14 апреля 2012 года            город Отрадный</v>
      </c>
      <c r="B3" s="118"/>
      <c r="C3" s="118"/>
      <c r="D3" s="118"/>
      <c r="E3" s="118"/>
      <c r="F3" s="118"/>
      <c r="G3" s="118"/>
      <c r="H3" s="13"/>
      <c r="I3" s="13"/>
      <c r="J3" s="13"/>
      <c r="K3" s="14"/>
    </row>
    <row r="4" spans="4:10" ht="19.5" customHeight="1">
      <c r="D4" s="122" t="s">
        <v>40</v>
      </c>
      <c r="E4" s="122"/>
      <c r="H4" s="15"/>
      <c r="I4" s="15"/>
      <c r="J4" s="15"/>
    </row>
    <row r="5" spans="1:7" ht="12.75" customHeight="1">
      <c r="A5" s="94" t="s">
        <v>4</v>
      </c>
      <c r="B5" s="125" t="s">
        <v>5</v>
      </c>
      <c r="C5" s="94" t="s">
        <v>6</v>
      </c>
      <c r="D5" s="94" t="s">
        <v>7</v>
      </c>
      <c r="E5" s="94" t="s">
        <v>8</v>
      </c>
      <c r="F5" s="94" t="s">
        <v>10</v>
      </c>
      <c r="G5" s="94" t="s">
        <v>9</v>
      </c>
    </row>
    <row r="6" spans="1:7" ht="12.75">
      <c r="A6" s="95"/>
      <c r="B6" s="126"/>
      <c r="C6" s="95"/>
      <c r="D6" s="95"/>
      <c r="E6" s="95"/>
      <c r="F6" s="95"/>
      <c r="G6" s="95"/>
    </row>
    <row r="7" spans="1:7" ht="12.75" customHeight="1">
      <c r="A7" s="101">
        <v>1</v>
      </c>
      <c r="B7" s="120">
        <v>1</v>
      </c>
      <c r="C7" s="116" t="s">
        <v>44</v>
      </c>
      <c r="D7" s="124">
        <v>1999</v>
      </c>
      <c r="E7" s="116" t="s">
        <v>35</v>
      </c>
      <c r="F7" s="119"/>
      <c r="G7" s="116" t="s">
        <v>37</v>
      </c>
    </row>
    <row r="8" spans="1:7" ht="12.75">
      <c r="A8" s="101"/>
      <c r="B8" s="120"/>
      <c r="C8" s="116"/>
      <c r="D8" s="124"/>
      <c r="E8" s="116"/>
      <c r="F8" s="119"/>
      <c r="G8" s="116"/>
    </row>
    <row r="9" spans="1:7" ht="12.75" customHeight="1">
      <c r="A9" s="101">
        <v>2</v>
      </c>
      <c r="B9" s="120">
        <v>2</v>
      </c>
      <c r="C9" s="116" t="s">
        <v>41</v>
      </c>
      <c r="D9" s="124">
        <v>1999</v>
      </c>
      <c r="E9" s="116" t="s">
        <v>33</v>
      </c>
      <c r="F9" s="117"/>
      <c r="G9" s="117" t="s">
        <v>34</v>
      </c>
    </row>
    <row r="10" spans="1:7" ht="12.75" customHeight="1">
      <c r="A10" s="101"/>
      <c r="B10" s="120"/>
      <c r="C10" s="116"/>
      <c r="D10" s="124"/>
      <c r="E10" s="116"/>
      <c r="F10" s="117"/>
      <c r="G10" s="117"/>
    </row>
    <row r="11" spans="1:7" ht="12.75" customHeight="1">
      <c r="A11" s="101">
        <v>3</v>
      </c>
      <c r="B11" s="120">
        <v>3</v>
      </c>
      <c r="C11" s="116" t="s">
        <v>45</v>
      </c>
      <c r="D11" s="124">
        <v>2000</v>
      </c>
      <c r="E11" s="116" t="s">
        <v>32</v>
      </c>
      <c r="F11" s="119"/>
      <c r="G11" s="116" t="s">
        <v>46</v>
      </c>
    </row>
    <row r="12" spans="1:7" ht="15" customHeight="1">
      <c r="A12" s="101"/>
      <c r="B12" s="120"/>
      <c r="C12" s="116"/>
      <c r="D12" s="124"/>
      <c r="E12" s="116"/>
      <c r="F12" s="119"/>
      <c r="G12" s="116"/>
    </row>
    <row r="13" spans="1:7" ht="12.75" customHeight="1">
      <c r="A13" s="101">
        <v>4</v>
      </c>
      <c r="B13" s="120">
        <v>4</v>
      </c>
      <c r="C13" s="116" t="s">
        <v>42</v>
      </c>
      <c r="D13" s="124">
        <v>1999</v>
      </c>
      <c r="E13" s="116" t="s">
        <v>35</v>
      </c>
      <c r="F13" s="119"/>
      <c r="G13" s="116" t="s">
        <v>43</v>
      </c>
    </row>
    <row r="14" spans="1:7" ht="15" customHeight="1">
      <c r="A14" s="101"/>
      <c r="B14" s="120"/>
      <c r="C14" s="116"/>
      <c r="D14" s="124"/>
      <c r="E14" s="116"/>
      <c r="F14" s="119"/>
      <c r="G14" s="116"/>
    </row>
    <row r="15" spans="1:7" ht="15" customHeight="1">
      <c r="A15" s="101">
        <v>5</v>
      </c>
      <c r="B15" s="120">
        <v>5</v>
      </c>
      <c r="C15" s="116" t="s">
        <v>38</v>
      </c>
      <c r="D15" s="124">
        <v>1999</v>
      </c>
      <c r="E15" s="116" t="s">
        <v>36</v>
      </c>
      <c r="F15" s="119"/>
      <c r="G15" s="116" t="s">
        <v>39</v>
      </c>
    </row>
    <row r="16" spans="1:7" ht="15.75" customHeight="1">
      <c r="A16" s="101"/>
      <c r="B16" s="120"/>
      <c r="C16" s="116"/>
      <c r="D16" s="124"/>
      <c r="E16" s="116"/>
      <c r="F16" s="119"/>
      <c r="G16" s="116"/>
    </row>
    <row r="17" spans="1:7" ht="12.75" customHeight="1">
      <c r="A17" s="101"/>
      <c r="B17" s="120"/>
      <c r="C17" s="116"/>
      <c r="D17" s="124"/>
      <c r="E17" s="116"/>
      <c r="F17" s="119"/>
      <c r="G17" s="116"/>
    </row>
    <row r="18" spans="1:7" ht="15" customHeight="1">
      <c r="A18" s="101"/>
      <c r="B18" s="120"/>
      <c r="C18" s="116"/>
      <c r="D18" s="124"/>
      <c r="E18" s="116"/>
      <c r="F18" s="119"/>
      <c r="G18" s="116"/>
    </row>
    <row r="19" spans="1:7" ht="12.75" customHeight="1">
      <c r="A19" s="101"/>
      <c r="B19" s="120"/>
      <c r="C19" s="116"/>
      <c r="D19" s="124"/>
      <c r="E19" s="116"/>
      <c r="F19" s="119"/>
      <c r="G19" s="116"/>
    </row>
    <row r="20" spans="1:7" ht="15" customHeight="1">
      <c r="A20" s="101"/>
      <c r="B20" s="120"/>
      <c r="C20" s="116"/>
      <c r="D20" s="124"/>
      <c r="E20" s="116"/>
      <c r="F20" s="119"/>
      <c r="G20" s="116"/>
    </row>
    <row r="21" spans="1:7" ht="12.75" customHeight="1">
      <c r="A21" s="101"/>
      <c r="B21" s="120"/>
      <c r="C21" s="123"/>
      <c r="D21" s="121"/>
      <c r="E21" s="121"/>
      <c r="F21" s="106"/>
      <c r="G21" s="121"/>
    </row>
    <row r="22" spans="1:7" ht="15" customHeight="1">
      <c r="A22" s="101"/>
      <c r="B22" s="120"/>
      <c r="C22" s="123"/>
      <c r="D22" s="121"/>
      <c r="E22" s="121"/>
      <c r="F22" s="106"/>
      <c r="G22" s="121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11:C12"/>
    <mergeCell ref="D11:D12"/>
    <mergeCell ref="A11:A12"/>
    <mergeCell ref="C7:C8"/>
    <mergeCell ref="D7:D8"/>
    <mergeCell ref="E11:E12"/>
    <mergeCell ref="E9:E10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3" t="s">
        <v>26</v>
      </c>
      <c r="D1" s="134"/>
      <c r="E1" s="134"/>
      <c r="F1" s="134"/>
      <c r="G1" s="134"/>
      <c r="H1" s="134"/>
      <c r="I1" s="134"/>
      <c r="J1" s="135"/>
    </row>
    <row r="2" spans="1:36" ht="26.25" customHeight="1" thickBot="1">
      <c r="A2" s="6"/>
      <c r="B2" s="6"/>
      <c r="C2" s="111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2" s="112"/>
      <c r="E2" s="112"/>
      <c r="F2" s="112"/>
      <c r="G2" s="112"/>
      <c r="H2" s="112"/>
      <c r="I2" s="112"/>
      <c r="J2" s="144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 54 кг</v>
      </c>
      <c r="G4" s="66"/>
      <c r="H4" s="66"/>
      <c r="I4" s="66"/>
      <c r="J4" s="66"/>
      <c r="K4" s="66"/>
      <c r="L4" s="65"/>
      <c r="M4" s="65"/>
    </row>
    <row r="5" spans="1:13" ht="16.5" thickBot="1">
      <c r="A5" s="142" t="s">
        <v>0</v>
      </c>
      <c r="B5" s="14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0">
        <v>1</v>
      </c>
      <c r="B6" s="141" t="str">
        <f>VLOOKUP('стартвый '!A6:A7,'пр.взв.'!B6:C21,2,FALSE)</f>
        <v>Ермолаев Олег Владимирович</v>
      </c>
      <c r="C6" s="139">
        <f>VLOOKUP(A6,'пр.взв.'!B6:G21,3,FALSE)</f>
        <v>1999</v>
      </c>
      <c r="D6" s="139" t="str">
        <f>VLOOKUP(A6,'пр.взв.'!B6:G21,4,FALSE)</f>
        <v>Тольятти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6"/>
      <c r="B7" s="137"/>
      <c r="C7" s="138"/>
      <c r="D7" s="138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27">
        <v>5</v>
      </c>
      <c r="B8" s="129" t="str">
        <f>VLOOKUP('стартвый '!A8:A9,'пр.взв.'!B8:C23,2,FALSE)</f>
        <v>Телегин Андрей Романович</v>
      </c>
      <c r="C8" s="131">
        <f>VLOOKUP(A8,'пр.взв.'!B6:G21,3,FALSE)</f>
        <v>1999</v>
      </c>
      <c r="D8" s="131" t="str">
        <f>VLOOKUP(A8,'пр.взв.'!B6:G21,4,FALSE)</f>
        <v>Саратов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36"/>
      <c r="B9" s="137"/>
      <c r="C9" s="138"/>
      <c r="D9" s="13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0">
        <v>3</v>
      </c>
      <c r="B10" s="141" t="str">
        <f>VLOOKUP('стартвый '!A10:A11,'пр.взв.'!B10:C25,2,FALSE)</f>
        <v>Зиборов Андрей Сергеевич</v>
      </c>
      <c r="C10" s="139">
        <f>VLOOKUP(A10,'пр.взв.'!B6:G21,3,FALSE)</f>
        <v>2000</v>
      </c>
      <c r="D10" s="139" t="str">
        <f>VLOOKUP(A10,'пр.взв.'!B6:G21,4,FALSE)</f>
        <v>Самара "Спарта"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6"/>
      <c r="B11" s="137"/>
      <c r="C11" s="138"/>
      <c r="D11" s="13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27">
        <v>7</v>
      </c>
      <c r="B12" s="129" t="e">
        <f>VLOOKUP('стартвый '!A12:A13,'пр.взв.'!B12:C27,2,FALSE)</f>
        <v>#N/A</v>
      </c>
      <c r="C12" s="131" t="e">
        <f>VLOOKUP(A12,'пр.взв.'!B6:G21,3,FALSE)</f>
        <v>#N/A</v>
      </c>
      <c r="D12" s="131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28"/>
      <c r="B13" s="130"/>
      <c r="C13" s="132"/>
      <c r="D13" s="13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42" t="s">
        <v>1</v>
      </c>
      <c r="B16" s="142"/>
      <c r="E16" s="23"/>
      <c r="F16" s="23"/>
      <c r="G16" s="23"/>
      <c r="H16" s="23"/>
      <c r="I16" s="46"/>
      <c r="J16" s="3"/>
    </row>
    <row r="17" spans="1:10" ht="13.5" thickBot="1">
      <c r="A17" s="140">
        <v>2</v>
      </c>
      <c r="B17" s="141" t="str">
        <f>VLOOKUP(A17,'пр.взв.'!B7:G22,2,FALSE)</f>
        <v>Колокольников Никита Александрович</v>
      </c>
      <c r="C17" s="139">
        <f>VLOOKUP(A17,'пр.взв.'!B7:G22,3,FALSE)</f>
        <v>1999</v>
      </c>
      <c r="D17" s="139" t="str">
        <f>VLOOKUP(A17,'пр.взв.'!B7:G22,4,FALSE)</f>
        <v>Сергиевск</v>
      </c>
      <c r="E17" s="23"/>
      <c r="F17" s="23"/>
      <c r="G17" s="23"/>
      <c r="H17" s="23"/>
      <c r="I17" s="39"/>
      <c r="J17" s="3"/>
    </row>
    <row r="18" spans="1:10" ht="12.75">
      <c r="A18" s="136"/>
      <c r="B18" s="137"/>
      <c r="C18" s="138"/>
      <c r="D18" s="138"/>
      <c r="E18" s="25"/>
      <c r="F18" s="23"/>
      <c r="G18" s="30"/>
      <c r="H18" s="27"/>
      <c r="I18" s="39"/>
      <c r="J18" s="3"/>
    </row>
    <row r="19" spans="1:10" ht="13.5" thickBot="1">
      <c r="A19" s="127">
        <v>6</v>
      </c>
      <c r="B19" s="129" t="e">
        <f>VLOOKUP('стартвый '!A19:A20,'пр.взв.'!B7:G22,2,FALSE)</f>
        <v>#N/A</v>
      </c>
      <c r="C19" s="131" t="e">
        <f>VLOOKUP(A19,'пр.взв.'!B7:G22,3,FALSE)</f>
        <v>#N/A</v>
      </c>
      <c r="D19" s="131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36"/>
      <c r="B20" s="137"/>
      <c r="C20" s="138"/>
      <c r="D20" s="138"/>
      <c r="E20" s="23"/>
      <c r="F20" s="27"/>
      <c r="G20" s="25"/>
      <c r="H20" s="31"/>
      <c r="I20" s="39"/>
      <c r="J20" s="3"/>
    </row>
    <row r="21" spans="1:8" ht="13.5" thickBot="1">
      <c r="A21" s="140">
        <v>4</v>
      </c>
      <c r="B21" s="141" t="str">
        <f>VLOOKUP('стартвый '!A21:A22,'пр.взв.'!B7:G22,2,FALSE)</f>
        <v>Денисов Михаил Владимирович</v>
      </c>
      <c r="C21" s="139">
        <f>VLOOKUP(A21,'пр.взв.'!B7:G22,3,FALSE)</f>
        <v>1999</v>
      </c>
      <c r="D21" s="139" t="str">
        <f>VLOOKUP(A21,'пр.взв.'!B7:G22,4,FALSE)</f>
        <v>Тольятти</v>
      </c>
      <c r="E21" s="23"/>
      <c r="F21" s="27"/>
      <c r="G21" s="24"/>
      <c r="H21" s="3"/>
    </row>
    <row r="22" spans="1:8" ht="12.75">
      <c r="A22" s="136"/>
      <c r="B22" s="137"/>
      <c r="C22" s="138"/>
      <c r="D22" s="138"/>
      <c r="E22" s="25"/>
      <c r="F22" s="28"/>
      <c r="G22" s="29"/>
      <c r="H22" s="27"/>
    </row>
    <row r="23" spans="1:8" ht="13.5" thickBot="1">
      <c r="A23" s="127">
        <v>8</v>
      </c>
      <c r="B23" s="129" t="e">
        <f>VLOOKUP('стартвый '!A23:A24,'пр.взв.'!B7:G22,2,FALSE)</f>
        <v>#N/A</v>
      </c>
      <c r="C23" s="131" t="e">
        <f>VLOOKUP(A23,'пр.взв.'!B7:G22,3,FALSE)</f>
        <v>#N/A</v>
      </c>
      <c r="D23" s="131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28"/>
      <c r="B24" s="130"/>
      <c r="C24" s="132"/>
      <c r="D24" s="13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6">
      <selection activeCell="R46" sqref="R4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3:18" ht="26.25" customHeight="1" thickBot="1">
      <c r="C2" s="87" t="s">
        <v>27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30.75" customHeight="1" thickBot="1">
      <c r="A3" s="6"/>
      <c r="B3" s="6"/>
      <c r="C3" s="91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18" ht="26.25" customHeight="1" thickBot="1">
      <c r="A4" s="42"/>
      <c r="B4" s="42"/>
      <c r="C4" s="162" t="str">
        <f>HYPERLINK('[1]реквизиты'!$A$3)</f>
        <v>12-14 апреля 2012 года            город Отрадный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8:14" ht="27.75" customHeight="1" thickBot="1">
      <c r="H5" s="154" t="s">
        <v>47</v>
      </c>
      <c r="I5" s="155"/>
      <c r="J5" s="155"/>
      <c r="K5" s="155"/>
      <c r="L5" s="155"/>
      <c r="M5" s="155"/>
      <c r="N5" s="156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42" t="s">
        <v>0</v>
      </c>
      <c r="B7" s="142"/>
      <c r="E7" s="23"/>
      <c r="F7" s="23"/>
      <c r="G7" s="23"/>
      <c r="H7" s="23"/>
      <c r="I7" s="157" t="s">
        <v>19</v>
      </c>
      <c r="J7" s="157"/>
      <c r="K7" s="157"/>
      <c r="L7" s="157"/>
      <c r="M7" s="157"/>
      <c r="N7" s="23"/>
      <c r="O7" s="23"/>
      <c r="P7" s="23"/>
      <c r="Q7" s="33"/>
      <c r="R7" s="32"/>
      <c r="S7" s="23"/>
      <c r="T7" s="170" t="s">
        <v>1</v>
      </c>
      <c r="U7" s="170"/>
    </row>
    <row r="8" spans="1:21" ht="12.75" customHeight="1" thickBot="1">
      <c r="A8" s="140">
        <v>1</v>
      </c>
      <c r="B8" s="141" t="str">
        <f>VLOOKUP('пр.хода'!A8,'пр.взв.'!B7:C22,2,FALSE)</f>
        <v>Ермолаев Олег Владимирович</v>
      </c>
      <c r="C8" s="139">
        <f>VLOOKUP(A8,'пр.взв.'!B7:G22,3,FALSE)</f>
        <v>1999</v>
      </c>
      <c r="D8" s="139" t="str">
        <f>VLOOKUP(A8,'пр.взв.'!B7:G22,4,FALSE)</f>
        <v>Тольятти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1" t="str">
        <f>VLOOKUP(U8,'пр.взв.'!B7:E22,2,FALSE)</f>
        <v>Колокольников Никита Александрович</v>
      </c>
      <c r="S8" s="139">
        <f>VLOOKUP(U8,'пр.взв.'!B7:E22,3,FALSE)</f>
        <v>1999</v>
      </c>
      <c r="T8" s="139" t="str">
        <f>VLOOKUP(U8,'пр.взв.'!B7:E22,4,FALSE)</f>
        <v>Сергиевск</v>
      </c>
      <c r="U8" s="167">
        <v>2</v>
      </c>
    </row>
    <row r="9" spans="1:21" ht="12.75" customHeight="1">
      <c r="A9" s="136"/>
      <c r="B9" s="137"/>
      <c r="C9" s="138"/>
      <c r="D9" s="138"/>
      <c r="E9" s="25" t="s">
        <v>48</v>
      </c>
      <c r="F9" s="23"/>
      <c r="G9" s="30"/>
      <c r="H9" s="70">
        <v>4</v>
      </c>
      <c r="I9" s="178" t="str">
        <f>VLOOKUP(H9,'пр.взв.'!B7:E22,2,FALSE)</f>
        <v>Денисов Михаил Владимирович</v>
      </c>
      <c r="J9" s="179"/>
      <c r="K9" s="179"/>
      <c r="L9" s="179"/>
      <c r="M9" s="180"/>
      <c r="N9" s="23"/>
      <c r="O9" s="23"/>
      <c r="P9" s="23"/>
      <c r="Q9" s="25" t="s">
        <v>51</v>
      </c>
      <c r="R9" s="137"/>
      <c r="S9" s="138"/>
      <c r="T9" s="138"/>
      <c r="U9" s="168"/>
    </row>
    <row r="10" spans="1:21" ht="12.75" customHeight="1" thickBot="1">
      <c r="A10" s="127">
        <v>5</v>
      </c>
      <c r="B10" s="116" t="s">
        <v>38</v>
      </c>
      <c r="C10" s="131">
        <f>VLOOKUP(A10,'пр.взв.'!B7:G22,3,FALSE)</f>
        <v>1999</v>
      </c>
      <c r="D10" s="131" t="str">
        <f>VLOOKUP(A10,'пр.взв.'!B7:G22,4,FALSE)</f>
        <v>Саратов</v>
      </c>
      <c r="E10" s="207" t="s">
        <v>52</v>
      </c>
      <c r="F10" s="26"/>
      <c r="G10" s="29"/>
      <c r="H10" s="27"/>
      <c r="I10" s="181"/>
      <c r="J10" s="182"/>
      <c r="K10" s="182"/>
      <c r="L10" s="182"/>
      <c r="M10" s="183"/>
      <c r="N10" s="23"/>
      <c r="O10" s="34"/>
      <c r="P10" s="26"/>
      <c r="Q10" s="24"/>
      <c r="R10" s="164" t="e">
        <f>VLOOKUP(U10,'пр.взв.'!B9:E24,2,FALSE)</f>
        <v>#N/A</v>
      </c>
      <c r="S10" s="158" t="e">
        <f>VLOOKUP(U10,'пр.взв.'!B9:E24,3,FALSE)</f>
        <v>#N/A</v>
      </c>
      <c r="T10" s="158" t="e">
        <f>VLOOKUP(U10,'пр.взв.'!B9:E24,4,FALSE)</f>
        <v>#N/A</v>
      </c>
      <c r="U10" s="167">
        <v>6</v>
      </c>
    </row>
    <row r="11" spans="1:21" ht="12.75" customHeight="1" thickBot="1">
      <c r="A11" s="136"/>
      <c r="B11" s="116"/>
      <c r="C11" s="138"/>
      <c r="D11" s="138"/>
      <c r="E11" s="23"/>
      <c r="F11" s="27"/>
      <c r="G11" s="25" t="s">
        <v>48</v>
      </c>
      <c r="H11" s="3"/>
      <c r="I11" s="184"/>
      <c r="J11" s="184"/>
      <c r="K11" s="184"/>
      <c r="L11" s="184"/>
      <c r="M11" s="184"/>
      <c r="N11" s="27"/>
      <c r="O11" s="25" t="s">
        <v>50</v>
      </c>
      <c r="P11" s="27"/>
      <c r="Q11" s="23"/>
      <c r="R11" s="166"/>
      <c r="S11" s="159"/>
      <c r="T11" s="159"/>
      <c r="U11" s="168"/>
    </row>
    <row r="12" spans="1:21" ht="12.75" customHeight="1" thickBot="1">
      <c r="A12" s="140">
        <v>3</v>
      </c>
      <c r="B12" s="141" t="str">
        <f>VLOOKUP('пр.хода'!A12,'пр.взв.'!B11:C26,2,FALSE)</f>
        <v>Зиборов Андрей Сергеевич</v>
      </c>
      <c r="C12" s="139">
        <f>VLOOKUP(A12,'пр.взв.'!B7:G22,3,FALSE)</f>
        <v>2000</v>
      </c>
      <c r="D12" s="139" t="str">
        <f>VLOOKUP(A12,'пр.взв.'!B7:G22,4,FALSE)</f>
        <v>Самара "Спарта"</v>
      </c>
      <c r="E12" s="23"/>
      <c r="F12" s="27"/>
      <c r="G12" s="207" t="s">
        <v>52</v>
      </c>
      <c r="H12" s="3"/>
      <c r="I12" s="184"/>
      <c r="J12" s="184"/>
      <c r="K12" s="184"/>
      <c r="L12" s="184"/>
      <c r="M12" s="184"/>
      <c r="N12" s="27"/>
      <c r="O12" s="207" t="s">
        <v>53</v>
      </c>
      <c r="P12" s="27"/>
      <c r="Q12" s="23"/>
      <c r="R12" s="116" t="s">
        <v>42</v>
      </c>
      <c r="S12" s="139">
        <v>1999</v>
      </c>
      <c r="T12" s="139" t="s">
        <v>35</v>
      </c>
      <c r="U12" s="169">
        <v>4</v>
      </c>
    </row>
    <row r="13" spans="1:21" ht="12.75" customHeight="1" thickBot="1">
      <c r="A13" s="136"/>
      <c r="B13" s="137"/>
      <c r="C13" s="138"/>
      <c r="D13" s="138"/>
      <c r="E13" s="25" t="s">
        <v>49</v>
      </c>
      <c r="F13" s="28"/>
      <c r="G13" s="29"/>
      <c r="H13" s="27"/>
      <c r="I13" s="184" t="s">
        <v>31</v>
      </c>
      <c r="J13" s="184"/>
      <c r="K13" s="184"/>
      <c r="L13" s="184"/>
      <c r="M13" s="184"/>
      <c r="N13" s="27"/>
      <c r="O13" s="34"/>
      <c r="P13" s="28"/>
      <c r="Q13" s="25" t="s">
        <v>50</v>
      </c>
      <c r="R13" s="116"/>
      <c r="S13" s="138"/>
      <c r="T13" s="138"/>
      <c r="U13" s="168"/>
    </row>
    <row r="14" spans="1:21" ht="12.75" customHeight="1" thickBot="1">
      <c r="A14" s="127">
        <v>7</v>
      </c>
      <c r="B14" s="164" t="e">
        <f>VLOOKUP('пр.хода'!A14,'пр.взв.'!B13:C28,2,FALSE)</f>
        <v>#N/A</v>
      </c>
      <c r="C14" s="158" t="e">
        <f>VLOOKUP(A14,'пр.взв.'!B7:G22,3,FALSE)</f>
        <v>#N/A</v>
      </c>
      <c r="D14" s="158" t="e">
        <f>VLOOKUP(A14,'пр.взв.'!B7:G22,4,FALSE)</f>
        <v>#N/A</v>
      </c>
      <c r="E14" s="24"/>
      <c r="F14" s="23"/>
      <c r="G14" s="30"/>
      <c r="H14" s="70">
        <v>1</v>
      </c>
      <c r="I14" s="185" t="str">
        <f>VLOOKUP(H14,'пр.взв.'!B5:E27,2,FALSE)</f>
        <v>Ермолаев Олег Владимирович</v>
      </c>
      <c r="J14" s="186"/>
      <c r="K14" s="186"/>
      <c r="L14" s="186"/>
      <c r="M14" s="187"/>
      <c r="N14" s="23"/>
      <c r="O14" s="23"/>
      <c r="P14" s="23"/>
      <c r="Q14" s="24"/>
      <c r="R14" s="164" t="e">
        <f>VLOOKUP(U14,'пр.взв.'!B13:E28,2,FALSE)</f>
        <v>#N/A</v>
      </c>
      <c r="S14" s="158" t="e">
        <f>VLOOKUP(U14,'пр.взв.'!B13:E28,3,FALSE)</f>
        <v>#N/A</v>
      </c>
      <c r="T14" s="158" t="e">
        <f>VLOOKUP(U14,'пр.взв.'!B13:E28,4,FALSE)</f>
        <v>#N/A</v>
      </c>
      <c r="U14" s="167">
        <v>8</v>
      </c>
    </row>
    <row r="15" spans="1:21" ht="12.75" customHeight="1" thickBot="1">
      <c r="A15" s="128"/>
      <c r="B15" s="165"/>
      <c r="C15" s="173"/>
      <c r="D15" s="173"/>
      <c r="E15" s="23"/>
      <c r="F15" s="23"/>
      <c r="G15" s="30"/>
      <c r="H15" s="27"/>
      <c r="I15" s="188"/>
      <c r="J15" s="189"/>
      <c r="K15" s="189"/>
      <c r="L15" s="189"/>
      <c r="M15" s="190"/>
      <c r="N15" s="23"/>
      <c r="O15" s="23"/>
      <c r="P15" s="23"/>
      <c r="Q15" s="23"/>
      <c r="R15" s="165"/>
      <c r="S15" s="173"/>
      <c r="T15" s="173"/>
      <c r="U15" s="174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2" t="s">
        <v>3</v>
      </c>
    </row>
    <row r="18" spans="1:21" ht="12.75" customHeight="1">
      <c r="A18" s="171"/>
      <c r="G18" s="153" t="s">
        <v>29</v>
      </c>
      <c r="H18" s="153"/>
      <c r="I18" s="153"/>
      <c r="J18" s="153"/>
      <c r="K18" s="153"/>
      <c r="L18" s="153"/>
      <c r="M18" s="153"/>
      <c r="N18" s="153"/>
      <c r="O18" s="153"/>
      <c r="R18" s="23"/>
      <c r="S18" s="23"/>
      <c r="T18" s="23"/>
      <c r="U18" s="172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s="72" customFormat="1" ht="12.75" customHeight="1">
      <c r="A21" s="191">
        <v>5</v>
      </c>
      <c r="B21" s="192" t="str">
        <f>VLOOKUP(A21,'пр.взв.'!B7:E22,2,FALSE)</f>
        <v>Телегин Андрей Романович</v>
      </c>
      <c r="R21" s="73"/>
      <c r="S21" s="145" t="e">
        <f>VLOOKUP(U21,'пр.взв.'!B7:E22,2,FALSE)</f>
        <v>#N/A</v>
      </c>
      <c r="T21" s="146"/>
      <c r="U21" s="74">
        <v>0</v>
      </c>
    </row>
    <row r="22" spans="1:21" s="72" customFormat="1" ht="12.75" customHeight="1">
      <c r="A22" s="191"/>
      <c r="B22" s="131"/>
      <c r="C22" s="209">
        <v>5</v>
      </c>
      <c r="D22" s="75"/>
      <c r="R22" s="76"/>
      <c r="S22" s="147"/>
      <c r="T22" s="148"/>
      <c r="U22" s="74"/>
    </row>
    <row r="23" spans="1:21" s="72" customFormat="1" ht="12.75" customHeight="1">
      <c r="A23" s="71">
        <v>0</v>
      </c>
      <c r="B23" s="176" t="e">
        <f>VLOOKUP(A23,'пр.взв.'!B7:E22,2,FALSE)</f>
        <v>#N/A</v>
      </c>
      <c r="C23" s="77"/>
      <c r="D23" s="78"/>
      <c r="R23" s="79"/>
      <c r="S23" s="149" t="e">
        <f>VLOOKUP(U23,'пр.взв.'!B7:E22,2,FALSE)</f>
        <v>#N/A</v>
      </c>
      <c r="T23" s="150"/>
      <c r="U23" s="74">
        <v>0</v>
      </c>
    </row>
    <row r="24" spans="1:21" s="72" customFormat="1" ht="13.5" thickBot="1">
      <c r="A24" s="71"/>
      <c r="B24" s="177"/>
      <c r="C24" s="80"/>
      <c r="D24" s="78"/>
      <c r="R24" s="77"/>
      <c r="S24" s="151"/>
      <c r="T24" s="152"/>
      <c r="U24" s="74"/>
    </row>
    <row r="25" spans="3:18" s="72" customFormat="1" ht="12.75">
      <c r="C25" s="80"/>
      <c r="D25" s="78"/>
      <c r="E25" s="198">
        <v>5</v>
      </c>
      <c r="F25" s="199" t="str">
        <f>VLOOKUP(E25,'пр.взв.'!B7:D22,2,FALSE)</f>
        <v>Телегин Андрей Романович</v>
      </c>
      <c r="G25" s="199"/>
      <c r="H25" s="199"/>
      <c r="I25" s="200"/>
      <c r="M25" s="204" t="str">
        <f>VLOOKUP(Q25,'пр.взв.'!B7:C22,2,FALSE)</f>
        <v>Зиборов Андрей Сергеевич</v>
      </c>
      <c r="N25" s="199"/>
      <c r="O25" s="199"/>
      <c r="P25" s="200"/>
      <c r="Q25" s="205">
        <v>3</v>
      </c>
      <c r="R25" s="77"/>
    </row>
    <row r="26" spans="1:18" s="72" customFormat="1" ht="13.5" thickBot="1">
      <c r="A26" s="81"/>
      <c r="C26" s="80"/>
      <c r="D26" s="78"/>
      <c r="E26" s="208" t="s">
        <v>52</v>
      </c>
      <c r="F26" s="201"/>
      <c r="G26" s="202"/>
      <c r="H26" s="202"/>
      <c r="I26" s="203"/>
      <c r="J26" s="82"/>
      <c r="K26" s="82"/>
      <c r="L26" s="82"/>
      <c r="M26" s="201"/>
      <c r="N26" s="202"/>
      <c r="O26" s="202"/>
      <c r="P26" s="203"/>
      <c r="Q26" s="206"/>
      <c r="R26" s="80"/>
    </row>
    <row r="27" spans="1:19" s="72" customFormat="1" ht="12.75">
      <c r="A27" s="83"/>
      <c r="B27" s="193">
        <v>2</v>
      </c>
      <c r="C27" s="194" t="str">
        <f>VLOOKUP(B27,'пр.взв.'!B7:E22,2,FALSE)</f>
        <v>Колокольников Никита Александрович</v>
      </c>
      <c r="D27" s="195"/>
      <c r="F27" s="84"/>
      <c r="G27" s="84"/>
      <c r="H27" s="84"/>
      <c r="I27" s="84"/>
      <c r="J27" s="82"/>
      <c r="K27" s="82"/>
      <c r="L27" s="82"/>
      <c r="M27" s="84"/>
      <c r="N27" s="84"/>
      <c r="O27" s="84"/>
      <c r="P27" s="84"/>
      <c r="R27" s="175" t="e">
        <f>VLOOKUP(S27,'пр.взв.'!B7:E22,2,FALSE)</f>
        <v>#N/A</v>
      </c>
      <c r="S27" s="85">
        <v>0</v>
      </c>
    </row>
    <row r="28" spans="1:18" s="72" customFormat="1" ht="13.5" thickBot="1">
      <c r="A28" s="80"/>
      <c r="B28" s="193"/>
      <c r="C28" s="196"/>
      <c r="D28" s="197"/>
      <c r="F28" s="80"/>
      <c r="G28" s="80"/>
      <c r="H28" s="80"/>
      <c r="I28" s="80"/>
      <c r="R28" s="165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Зинчак В.С.</v>
      </c>
      <c r="O31" s="6"/>
      <c r="P31" s="3"/>
      <c r="Q31" s="3"/>
      <c r="R31" s="5" t="str">
        <f>HYPERLINK('[1]реквизиты'!$G$7)</f>
        <v>/Дзержинск/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Рожков В.И.</v>
      </c>
      <c r="O34" s="6"/>
      <c r="P34" s="14"/>
      <c r="Q34" s="14"/>
      <c r="R34" s="5" t="str">
        <f>HYPERLINK('[1]реквизиты'!$G$9)</f>
        <v>/Саратов/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2012-04-13T10:07:50Z</cp:lastPrinted>
  <dcterms:created xsi:type="dcterms:W3CDTF">1996-10-08T23:32:33Z</dcterms:created>
  <dcterms:modified xsi:type="dcterms:W3CDTF">2012-04-13T10:07:57Z</dcterms:modified>
  <cp:category/>
  <cp:version/>
  <cp:contentType/>
  <cp:contentStatus/>
</cp:coreProperties>
</file>