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<sst xmlns="http://schemas.openxmlformats.org/spreadsheetml/2006/main" count="170" uniqueCount="62">
  <si>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</si>
  <si>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</si>
  <si>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</si>
  <si>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</si>
  <si>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</si>
  <si>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</si>
  <si>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</si>
  <si>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</si>
  <si>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</si>
  <si>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</si>
  <si>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</si>
  <si>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</si>
  <si>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</si>
  <si>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</si>
  <si>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</si>
  <si>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</si>
  <si>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</si>
  <si>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</si>
  <si>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</si>
  <si>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</si>
  <si>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</si>
  <si>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</si>
  <si>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</si>
  <si>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</si>
  <si>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</si>
  <si>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</si>
  <si>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</si>
  <si>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</si>
  <si>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</si>
  <si>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</si>
  <si>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</si>
  <si>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</si>
  <si>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</si>
  <si>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</si>
  <si>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</si>
  <si>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</si>
  <si>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</si>
  <si>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</si>
  <si>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</si>
  <si>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</si>
  <si>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</si>
  <si>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</si>
  <si>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</si>
  <si>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</si>
  <si>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</si>
  <si>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KONKINA Anastasia</t>
  </si>
  <si>
    <t>RUS</t>
  </si>
  <si>
    <t>PETRUSHCHAK Mariya</t>
  </si>
  <si>
    <t>UKR</t>
  </si>
  <si>
    <r>
      <t xml:space="preserve">TOKTS </t>
    </r>
    <r>
      <rPr>
        <b/>
        <sz val="13"/>
        <rFont val="Arial Narrow"/>
        <family val="2"/>
      </rPr>
      <t>Tatsiana</t>
    </r>
  </si>
  <si>
    <t>BLR</t>
  </si>
  <si>
    <t>Токть Татьяна</t>
  </si>
  <si>
    <t>TONU Diana</t>
  </si>
  <si>
    <t>MDA</t>
  </si>
  <si>
    <t>Weight category 60F  кg.</t>
  </si>
  <si>
    <t>1</t>
  </si>
  <si>
    <t>3</t>
  </si>
  <si>
    <t>2</t>
  </si>
  <si>
    <t>4</t>
  </si>
  <si>
    <t>3:0</t>
  </si>
  <si>
    <t>3:1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</si>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</sst>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3" borderId="1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/>
    </xf>
    <xf numFmtId="0" fontId="30" fillId="5" borderId="0" xfId="15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28" fillId="6" borderId="24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25" xfId="15" applyFont="1" applyFill="1" applyBorder="1" applyAlignment="1" applyProtection="1">
      <alignment horizontal="center" vertical="center" wrapText="1"/>
      <protection/>
    </xf>
    <xf numFmtId="0" fontId="0" fillId="0" borderId="2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4" borderId="26" xfId="0" applyFont="1" applyFill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22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31" fillId="7" borderId="22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1" fillId="0" borderId="34" xfId="16" applyNumberFormat="1" applyFont="1" applyBorder="1" applyAlignment="1">
      <alignment horizontal="center" vertical="center" wrapText="1"/>
    </xf>
    <xf numFmtId="0" fontId="11" fillId="0" borderId="35" xfId="16" applyNumberFormat="1" applyFont="1" applyBorder="1" applyAlignment="1">
      <alignment horizontal="center" vertical="center" wrapText="1"/>
    </xf>
    <xf numFmtId="178" fontId="12" fillId="5" borderId="36" xfId="16" applyFont="1" applyFill="1" applyBorder="1" applyAlignment="1">
      <alignment horizontal="center" vertical="center" wrapText="1"/>
    </xf>
    <xf numFmtId="178" fontId="12" fillId="5" borderId="31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78" fontId="12" fillId="4" borderId="13" xfId="16" applyFont="1" applyFill="1" applyBorder="1" applyAlignment="1">
      <alignment horizontal="center" vertical="center" wrapText="1"/>
    </xf>
    <xf numFmtId="178" fontId="12" fillId="4" borderId="31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4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5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5" xfId="15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0" fillId="0" borderId="36" xfId="15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36" xfId="15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52" xfId="15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7" fillId="4" borderId="34" xfId="0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4" borderId="13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left" vertical="center" wrapText="1"/>
    </xf>
    <xf numFmtId="0" fontId="49" fillId="0" borderId="35" xfId="0" applyFont="1" applyFill="1" applyBorder="1" applyAlignment="1">
      <alignment horizontal="left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38" fillId="5" borderId="35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4" borderId="8" xfId="0" applyFont="1" applyFill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37" fillId="5" borderId="14" xfId="0" applyFont="1" applyFill="1" applyBorder="1" applyAlignment="1">
      <alignment horizontal="center" vertical="center" wrapText="1"/>
    </xf>
    <xf numFmtId="0" fontId="38" fillId="5" borderId="31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 wrapText="1"/>
    </xf>
    <xf numFmtId="0" fontId="15" fillId="6" borderId="5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6" fillId="3" borderId="9" xfId="0" applyNumberFormat="1" applyFont="1" applyFill="1" applyBorder="1" applyAlignment="1">
      <alignment horizontal="center" vertical="center"/>
    </xf>
    <xf numFmtId="0" fontId="46" fillId="3" borderId="27" xfId="0" applyNumberFormat="1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30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41" fillId="0" borderId="24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25" xfId="15" applyNumberFormat="1" applyFont="1" applyFill="1" applyBorder="1" applyAlignment="1">
      <alignment horizontal="center" vertical="center" wrapText="1"/>
    </xf>
    <xf numFmtId="0" fontId="3" fillId="9" borderId="24" xfId="15" applyNumberFormat="1" applyFont="1" applyFill="1" applyBorder="1" applyAlignment="1">
      <alignment horizontal="center" vertical="center" wrapText="1"/>
    </xf>
    <xf numFmtId="0" fontId="3" fillId="9" borderId="10" xfId="15" applyNumberFormat="1" applyFont="1" applyFill="1" applyBorder="1" applyAlignment="1">
      <alignment horizontal="center" vertical="center" wrapText="1"/>
    </xf>
    <xf numFmtId="0" fontId="3" fillId="9" borderId="25" xfId="15" applyNumberFormat="1" applyFont="1" applyFill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5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elGates.by\&#1056;&#1072;&#1073;&#1086;&#1095;&#1080;&#1081;%20&#1089;&#1090;&#1086;&#1083;\&#1055;-&#1042;&#1054;%20&#1045;&#1042;&#1056;&#1054;&#1055;&#1067;%202012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junior (M-F) /1992-93/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6">
      <selection activeCell="A1" sqref="A1:H24"/>
    </sheetView>
  </sheetViews>
  <sheetFormatPr defaultColWidth="9.140625" defaultRowHeight="12.75"/>
  <sheetData>
    <row r="1" spans="1:8" ht="40.5" customHeight="1" thickBot="1">
      <c r="A1" s="130" t="str">
        <f>'[1]реквизиты'!$A$2</f>
        <v>European Championship among junior (M-F) /1992-93/</v>
      </c>
      <c r="B1" s="131"/>
      <c r="C1" s="131"/>
      <c r="D1" s="131"/>
      <c r="E1" s="131"/>
      <c r="F1" s="131"/>
      <c r="G1" s="131"/>
      <c r="H1" s="132"/>
    </row>
    <row r="2" spans="1:8" ht="12.75">
      <c r="A2" s="133" t="str">
        <f>'[1]реквизиты'!$A$3</f>
        <v>April 5-9, 2012    Bucharest (Romania)</v>
      </c>
      <c r="B2" s="133"/>
      <c r="C2" s="133"/>
      <c r="D2" s="133"/>
      <c r="E2" s="133"/>
      <c r="F2" s="133"/>
      <c r="G2" s="133"/>
      <c r="H2" s="133"/>
    </row>
    <row r="3" spans="1:8" ht="18">
      <c r="A3" s="134" t="s">
        <v>35</v>
      </c>
      <c r="B3" s="134"/>
      <c r="C3" s="134"/>
      <c r="D3" s="134"/>
      <c r="E3" s="134"/>
      <c r="F3" s="134"/>
      <c r="G3" s="134"/>
      <c r="H3" s="134"/>
    </row>
    <row r="4" spans="1:8" ht="45" customHeight="1">
      <c r="A4" s="128" t="str">
        <f>'пр.взв.'!A4</f>
        <v>Weight category 60F  кg.</v>
      </c>
      <c r="B4" s="128"/>
      <c r="C4" s="128"/>
      <c r="D4" s="128"/>
      <c r="E4" s="128"/>
      <c r="F4" s="128"/>
      <c r="G4" s="128"/>
      <c r="H4" s="128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5" t="s">
        <v>30</v>
      </c>
      <c r="B6" s="129" t="str">
        <f>VLOOKUP(J6,'пр.взв.'!B7:F22,2,FALSE)</f>
        <v>KONKINA Anastasia</v>
      </c>
      <c r="C6" s="129"/>
      <c r="D6" s="129"/>
      <c r="E6" s="129"/>
      <c r="F6" s="129"/>
      <c r="G6" s="129"/>
      <c r="H6" s="137">
        <f>VLOOKUP(J6,'пр.взв.'!B7:F22,3,FALSE)</f>
        <v>1993</v>
      </c>
      <c r="I6" s="71"/>
      <c r="J6" s="72">
        <f>'пр.хода'!K14</f>
        <v>1</v>
      </c>
    </row>
    <row r="7" spans="1:10" ht="18" customHeight="1">
      <c r="A7" s="136"/>
      <c r="B7" s="126"/>
      <c r="C7" s="126"/>
      <c r="D7" s="126"/>
      <c r="E7" s="126"/>
      <c r="F7" s="126"/>
      <c r="G7" s="126"/>
      <c r="H7" s="138"/>
      <c r="I7" s="71"/>
      <c r="J7" s="72"/>
    </row>
    <row r="8" spans="1:10" ht="18" customHeight="1">
      <c r="A8" s="136"/>
      <c r="B8" s="139" t="str">
        <f>VLOOKUP(J6,'пр.взв.'!B7:F22,4,FALSE)</f>
        <v>RUS</v>
      </c>
      <c r="C8" s="139"/>
      <c r="D8" s="139"/>
      <c r="E8" s="139"/>
      <c r="F8" s="139"/>
      <c r="G8" s="139"/>
      <c r="H8" s="140"/>
      <c r="I8" s="71"/>
      <c r="J8" s="72"/>
    </row>
    <row r="9" spans="1:10" ht="18.75" customHeight="1" thickBot="1">
      <c r="A9" s="127"/>
      <c r="B9" s="141"/>
      <c r="C9" s="141"/>
      <c r="D9" s="141"/>
      <c r="E9" s="141"/>
      <c r="F9" s="141"/>
      <c r="G9" s="141"/>
      <c r="H9" s="142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3" t="s">
        <v>31</v>
      </c>
      <c r="B11" s="129" t="str">
        <f>VLOOKUP(J11,'пр.взв.'!B2:F27,2,FALSE)</f>
        <v>PETRUSHCHAK Mariya</v>
      </c>
      <c r="C11" s="129"/>
      <c r="D11" s="129"/>
      <c r="E11" s="129"/>
      <c r="F11" s="129"/>
      <c r="G11" s="129"/>
      <c r="H11" s="137">
        <f>VLOOKUP(J11,'пр.взв.'!B2:F27,3,FALSE)</f>
        <v>1992</v>
      </c>
      <c r="I11" s="71"/>
      <c r="J11" s="72">
        <f>'пр.хода'!N8</f>
        <v>2</v>
      </c>
    </row>
    <row r="12" spans="1:10" ht="18" customHeight="1">
      <c r="A12" s="144"/>
      <c r="B12" s="126" t="e">
        <f>VLOOKUP(J12,'пр.взв.'!B3:F28,2,FALSE)</f>
        <v>#N/A</v>
      </c>
      <c r="C12" s="126"/>
      <c r="D12" s="126"/>
      <c r="E12" s="126"/>
      <c r="F12" s="126"/>
      <c r="G12" s="126"/>
      <c r="H12" s="138"/>
      <c r="I12" s="71"/>
      <c r="J12" s="72"/>
    </row>
    <row r="13" spans="1:10" ht="18" customHeight="1">
      <c r="A13" s="144"/>
      <c r="B13" s="139" t="str">
        <f>VLOOKUP(J11,'пр.взв.'!B2:F27,4,FALSE)</f>
        <v>UKR</v>
      </c>
      <c r="C13" s="139"/>
      <c r="D13" s="139"/>
      <c r="E13" s="139"/>
      <c r="F13" s="139"/>
      <c r="G13" s="139"/>
      <c r="H13" s="140"/>
      <c r="I13" s="71"/>
      <c r="J13" s="72"/>
    </row>
    <row r="14" spans="1:10" ht="18.75" customHeight="1" thickBot="1">
      <c r="A14" s="145"/>
      <c r="B14" s="141" t="e">
        <f>VLOOKUP(J12,'пр.взв.'!B3:F28,4,FALSE)</f>
        <v>#N/A</v>
      </c>
      <c r="C14" s="141"/>
      <c r="D14" s="141"/>
      <c r="E14" s="141"/>
      <c r="F14" s="141"/>
      <c r="G14" s="141"/>
      <c r="H14" s="142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1" t="s">
        <v>32</v>
      </c>
      <c r="B16" s="129" t="str">
        <f>VLOOKUP(J16,'пр.взв.'!B1:F32,2,FALSE)</f>
        <v>TOKTS Tatsiana</v>
      </c>
      <c r="C16" s="129"/>
      <c r="D16" s="129"/>
      <c r="E16" s="129"/>
      <c r="F16" s="129"/>
      <c r="G16" s="129"/>
      <c r="H16" s="137">
        <f>VLOOKUP(J16,'пр.взв.'!B1:F32,3,FALSE)</f>
        <v>1993</v>
      </c>
      <c r="I16" s="71"/>
      <c r="J16" s="72">
        <f>'пр.хода'!E29</f>
        <v>3</v>
      </c>
    </row>
    <row r="17" spans="1:10" ht="18" customHeight="1">
      <c r="A17" s="152"/>
      <c r="B17" s="126" t="e">
        <f>VLOOKUP(J17,'пр.взв.'!B2:F33,2,FALSE)</f>
        <v>#N/A</v>
      </c>
      <c r="C17" s="126"/>
      <c r="D17" s="126"/>
      <c r="E17" s="126"/>
      <c r="F17" s="126"/>
      <c r="G17" s="126"/>
      <c r="H17" s="138"/>
      <c r="I17" s="71"/>
      <c r="J17" s="72"/>
    </row>
    <row r="18" spans="1:10" ht="18" customHeight="1">
      <c r="A18" s="152"/>
      <c r="B18" s="139" t="str">
        <f>VLOOKUP(J16,'пр.взв.'!B1:F32,4,FALSE)</f>
        <v>BLR</v>
      </c>
      <c r="C18" s="139"/>
      <c r="D18" s="139"/>
      <c r="E18" s="139"/>
      <c r="F18" s="139"/>
      <c r="G18" s="139"/>
      <c r="H18" s="140"/>
      <c r="I18" s="71"/>
      <c r="J18" s="72"/>
    </row>
    <row r="19" spans="1:10" ht="18.75" customHeight="1" thickBot="1">
      <c r="A19" s="153"/>
      <c r="B19" s="141" t="e">
        <f>VLOOKUP(J17,'пр.взв.'!B2:F33,4,FALSE)</f>
        <v>#N/A</v>
      </c>
      <c r="C19" s="141"/>
      <c r="D19" s="141"/>
      <c r="E19" s="141"/>
      <c r="F19" s="141"/>
      <c r="G19" s="141"/>
      <c r="H19" s="142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1" t="s">
        <v>32</v>
      </c>
      <c r="B21" s="129" t="str">
        <f>VLOOKUP(J21,'пр.взв.'!B2:F37,2,FALSE)</f>
        <v>TONU Diana</v>
      </c>
      <c r="C21" s="129"/>
      <c r="D21" s="129"/>
      <c r="E21" s="129"/>
      <c r="F21" s="129"/>
      <c r="G21" s="129"/>
      <c r="H21" s="137">
        <f>VLOOKUP(J21,'пр.взв.'!B2:F37,3,FALSE)</f>
        <v>1993</v>
      </c>
      <c r="I21" s="71"/>
      <c r="J21" s="72">
        <f>'пр.хода'!L29</f>
        <v>4</v>
      </c>
    </row>
    <row r="22" spans="1:10" ht="18" customHeight="1">
      <c r="A22" s="152"/>
      <c r="B22" s="126" t="e">
        <f>VLOOKUP(J22,'пр.взв.'!B3:F38,2,FALSE)</f>
        <v>#N/A</v>
      </c>
      <c r="C22" s="126"/>
      <c r="D22" s="126"/>
      <c r="E22" s="126"/>
      <c r="F22" s="126"/>
      <c r="G22" s="126"/>
      <c r="H22" s="138"/>
      <c r="I22" s="71"/>
      <c r="J22" s="72"/>
    </row>
    <row r="23" spans="1:9" ht="18" customHeight="1">
      <c r="A23" s="152"/>
      <c r="B23" s="139" t="str">
        <f>VLOOKUP(J21,'пр.взв.'!B2:F37,4,FALSE)</f>
        <v>MDA</v>
      </c>
      <c r="C23" s="139"/>
      <c r="D23" s="139"/>
      <c r="E23" s="139"/>
      <c r="F23" s="139"/>
      <c r="G23" s="139"/>
      <c r="H23" s="140"/>
      <c r="I23" s="71"/>
    </row>
    <row r="24" spans="1:9" ht="18.75" customHeight="1" thickBot="1">
      <c r="A24" s="153"/>
      <c r="B24" s="141" t="e">
        <f>VLOOKUP(J22,'пр.взв.'!B3:F38,4,FALSE)</f>
        <v>#N/A</v>
      </c>
      <c r="C24" s="141"/>
      <c r="D24" s="141"/>
      <c r="E24" s="141"/>
      <c r="F24" s="141"/>
      <c r="G24" s="141"/>
      <c r="H24" s="142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46"/>
      <c r="B28" s="147"/>
      <c r="C28" s="147"/>
      <c r="D28" s="147"/>
      <c r="E28" s="147"/>
      <c r="F28" s="147"/>
      <c r="G28" s="147"/>
      <c r="H28" s="137"/>
    </row>
    <row r="29" spans="1:8" ht="13.5" thickBot="1">
      <c r="A29" s="148"/>
      <c r="B29" s="149"/>
      <c r="C29" s="149"/>
      <c r="D29" s="149"/>
      <c r="E29" s="149"/>
      <c r="F29" s="149"/>
      <c r="G29" s="149"/>
      <c r="H29" s="150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A1" sqref="A1:K2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8" t="s">
        <v>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2:11" ht="53.25" customHeight="1">
      <c r="B2" s="83"/>
      <c r="C2" s="83"/>
      <c r="D2" s="183" t="str">
        <f>HYPERLINK('[1]реквизиты'!$A$2)</f>
        <v>European Championship among junior (M-F) /1992-93/</v>
      </c>
      <c r="E2" s="183"/>
      <c r="F2" s="183"/>
      <c r="G2" s="183"/>
      <c r="H2" s="183"/>
      <c r="I2" s="183"/>
      <c r="J2" s="183"/>
      <c r="K2" s="83"/>
    </row>
    <row r="3" spans="1:11" ht="18" customHeight="1">
      <c r="A3" s="185" t="str">
        <f>'пр.взв.'!A4</f>
        <v>Weight category 60F  кg.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7.75" customHeight="1" hidden="1" thickBot="1">
      <c r="A4" s="180" t="s">
        <v>44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1"/>
      <c r="B6" s="158">
        <f>'пр.хода'!C27</f>
        <v>0</v>
      </c>
      <c r="C6" s="174" t="s">
        <v>18</v>
      </c>
      <c r="D6" s="176" t="e">
        <f>VLOOKUP(B6,'пр.взв.'!B7:E22,2,FALSE)</f>
        <v>#N/A</v>
      </c>
      <c r="E6" s="169" t="e">
        <f>VLOOKUP(B6,'пр.взв.'!B7:E22,3,FALSE)</f>
        <v>#N/A</v>
      </c>
      <c r="F6" s="170" t="e">
        <f>VLOOKUP(B6,'пр.взв.'!B7:E22,4,FALSE)</f>
        <v>#N/A</v>
      </c>
      <c r="G6" s="156"/>
      <c r="H6" s="154"/>
      <c r="I6" s="156"/>
      <c r="J6" s="154"/>
      <c r="K6" s="55" t="s">
        <v>21</v>
      </c>
    </row>
    <row r="7" spans="1:11" ht="19.5" customHeight="1" hidden="1" thickBot="1">
      <c r="A7" s="172"/>
      <c r="B7" s="159"/>
      <c r="C7" s="175"/>
      <c r="D7" s="177"/>
      <c r="E7" s="165"/>
      <c r="F7" s="167"/>
      <c r="G7" s="157"/>
      <c r="H7" s="155"/>
      <c r="I7" s="157"/>
      <c r="J7" s="155"/>
      <c r="K7" s="56" t="s">
        <v>1</v>
      </c>
    </row>
    <row r="8" spans="1:11" ht="19.5" customHeight="1" hidden="1">
      <c r="A8" s="172"/>
      <c r="B8" s="158">
        <f>'пр.хода'!C31</f>
        <v>0</v>
      </c>
      <c r="C8" s="160" t="s">
        <v>19</v>
      </c>
      <c r="D8" s="162" t="e">
        <f>VLOOKUP(B8,'пр.взв.'!B7:E22,2,FALSE)</f>
        <v>#N/A</v>
      </c>
      <c r="E8" s="164" t="e">
        <f>VLOOKUP(B8,'пр.взв.'!B7:E22,3,FALSE)</f>
        <v>#N/A</v>
      </c>
      <c r="F8" s="166" t="e">
        <f>VLOOKUP(B8,'пр.взв.'!B7:E22,4,FALSE)</f>
        <v>#N/A</v>
      </c>
      <c r="G8" s="168"/>
      <c r="H8" s="154"/>
      <c r="I8" s="156"/>
      <c r="J8" s="154"/>
      <c r="K8" s="56" t="s">
        <v>22</v>
      </c>
    </row>
    <row r="9" spans="1:11" ht="19.5" customHeight="1" hidden="1" thickBot="1">
      <c r="A9" s="173"/>
      <c r="B9" s="159"/>
      <c r="C9" s="161"/>
      <c r="D9" s="163"/>
      <c r="E9" s="165"/>
      <c r="F9" s="167"/>
      <c r="G9" s="157"/>
      <c r="H9" s="155"/>
      <c r="I9" s="157"/>
      <c r="J9" s="155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1"/>
      <c r="B12" s="158">
        <f>'пр.хода'!H27</f>
        <v>0</v>
      </c>
      <c r="C12" s="174" t="s">
        <v>18</v>
      </c>
      <c r="D12" s="176" t="e">
        <f>VLOOKUP(B12,'пр.взв.'!B1:E28,2,FALSE)</f>
        <v>#N/A</v>
      </c>
      <c r="E12" s="169" t="e">
        <f>VLOOKUP(B12,'пр.взв.'!B1:E28,3,FALSE)</f>
        <v>#N/A</v>
      </c>
      <c r="F12" s="170" t="e">
        <f>VLOOKUP(B12,'пр.взв.'!B1:E28,4,FALSE)</f>
        <v>#N/A</v>
      </c>
      <c r="G12" s="156"/>
      <c r="H12" s="154"/>
      <c r="I12" s="156"/>
      <c r="J12" s="154"/>
      <c r="K12" s="55" t="s">
        <v>21</v>
      </c>
    </row>
    <row r="13" spans="1:11" ht="14.25" hidden="1" thickBot="1">
      <c r="A13" s="172"/>
      <c r="B13" s="159"/>
      <c r="C13" s="175"/>
      <c r="D13" s="177"/>
      <c r="E13" s="165"/>
      <c r="F13" s="167"/>
      <c r="G13" s="157"/>
      <c r="H13" s="155"/>
      <c r="I13" s="157"/>
      <c r="J13" s="155"/>
      <c r="K13" s="56" t="s">
        <v>1</v>
      </c>
    </row>
    <row r="14" spans="1:11" ht="19.5" customHeight="1" hidden="1">
      <c r="A14" s="172"/>
      <c r="B14" s="158">
        <f>'пр.хода'!H31</f>
        <v>0</v>
      </c>
      <c r="C14" s="160" t="s">
        <v>19</v>
      </c>
      <c r="D14" s="162" t="e">
        <f>VLOOKUP(B14,'пр.взв.'!B1:E28,2,FALSE)</f>
        <v>#N/A</v>
      </c>
      <c r="E14" s="164" t="e">
        <f>VLOOKUP(B14,'пр.взв.'!B1:E28,3,FALSE)</f>
        <v>#N/A</v>
      </c>
      <c r="F14" s="166" t="e">
        <f>VLOOKUP(B14,'пр.взв.'!B1:E28,4,FALSE)</f>
        <v>#N/A</v>
      </c>
      <c r="G14" s="168"/>
      <c r="H14" s="154"/>
      <c r="I14" s="156"/>
      <c r="J14" s="154"/>
      <c r="K14" s="56" t="s">
        <v>22</v>
      </c>
    </row>
    <row r="15" spans="1:11" ht="19.5" customHeight="1" hidden="1" thickBot="1">
      <c r="A15" s="173"/>
      <c r="B15" s="159"/>
      <c r="C15" s="161"/>
      <c r="D15" s="163"/>
      <c r="E15" s="165"/>
      <c r="F15" s="167"/>
      <c r="G15" s="157"/>
      <c r="H15" s="155"/>
      <c r="I15" s="157"/>
      <c r="J15" s="155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1" t="s">
        <v>20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1"/>
      <c r="B20" s="158">
        <f>'пр.хода'!I9</f>
        <v>1</v>
      </c>
      <c r="C20" s="174" t="s">
        <v>18</v>
      </c>
      <c r="D20" s="176" t="str">
        <f>VLOOKUP(B20,'пр.взв.'!B7:E22,2,FALSE)</f>
        <v>KONKINA Anastasia</v>
      </c>
      <c r="E20" s="169">
        <f>VLOOKUP(B20,'пр.взв.'!B7:E22,3,FALSE)</f>
        <v>1993</v>
      </c>
      <c r="F20" s="169" t="str">
        <f>VLOOKUP(B20,'пр.взв.'!B7:E22,4,FALSE)</f>
        <v>RUS</v>
      </c>
      <c r="G20" s="156"/>
      <c r="H20" s="154"/>
      <c r="I20" s="156"/>
      <c r="J20" s="154"/>
      <c r="K20" s="55" t="s">
        <v>21</v>
      </c>
    </row>
    <row r="21" spans="1:11" ht="14.25" thickBot="1">
      <c r="A21" s="172"/>
      <c r="B21" s="159"/>
      <c r="C21" s="175"/>
      <c r="D21" s="177"/>
      <c r="E21" s="165"/>
      <c r="F21" s="165"/>
      <c r="G21" s="157"/>
      <c r="H21" s="155"/>
      <c r="I21" s="157"/>
      <c r="J21" s="155"/>
      <c r="K21" s="56" t="s">
        <v>1</v>
      </c>
    </row>
    <row r="22" spans="1:11" ht="13.5">
      <c r="A22" s="172"/>
      <c r="B22" s="158">
        <f>'пр.хода'!I19</f>
        <v>2</v>
      </c>
      <c r="C22" s="160" t="s">
        <v>19</v>
      </c>
      <c r="D22" s="182" t="str">
        <f>VLOOKUP(B22,'пр.взв.'!B7:E22,2,FALSE)</f>
        <v>PETRUSHCHAK Mariya</v>
      </c>
      <c r="E22" s="164">
        <f>VLOOKUP(B22,'пр.взв.'!B7:E22,3,FALSE)</f>
        <v>1992</v>
      </c>
      <c r="F22" s="164" t="str">
        <f>VLOOKUP(B22,'пр.взв.'!B7:E22,4,FALSE)</f>
        <v>UKR</v>
      </c>
      <c r="G22" s="168"/>
      <c r="H22" s="154"/>
      <c r="I22" s="156"/>
      <c r="J22" s="154"/>
      <c r="K22" s="56" t="s">
        <v>22</v>
      </c>
    </row>
    <row r="23" spans="1:11" ht="13.5" thickBot="1">
      <c r="A23" s="173"/>
      <c r="B23" s="159"/>
      <c r="C23" s="161"/>
      <c r="D23" s="177"/>
      <c r="E23" s="165"/>
      <c r="F23" s="165"/>
      <c r="G23" s="157"/>
      <c r="H23" s="155"/>
      <c r="I23" s="157"/>
      <c r="J23" s="155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4" t="str">
        <f>'[1]реквизиты'!$G$8</f>
        <v>R. Baboyan</v>
      </c>
      <c r="I25" s="184"/>
      <c r="J25" s="184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4" t="str">
        <f>'[1]реквизиты'!$G$10</f>
        <v>A. Sheyko</v>
      </c>
      <c r="I27" s="184"/>
      <c r="J27" s="184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D17" sqref="D17:D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5" t="s">
        <v>9</v>
      </c>
      <c r="B1" s="195"/>
      <c r="C1" s="195"/>
      <c r="D1" s="195"/>
      <c r="E1" s="195"/>
      <c r="F1" s="195"/>
    </row>
    <row r="2" spans="1:6" ht="41.25" customHeight="1">
      <c r="A2" s="194" t="str">
        <f>HYPERLINK('[1]реквизиты'!$A$2)</f>
        <v>European Championship among junior (M-F) /1992-93/</v>
      </c>
      <c r="B2" s="194"/>
      <c r="C2" s="194"/>
      <c r="D2" s="194"/>
      <c r="E2" s="194"/>
      <c r="F2" s="194"/>
    </row>
    <row r="3" spans="1:10" ht="26.25" customHeight="1">
      <c r="A3" s="196" t="str">
        <f>HYPERLINK('[1]реквизиты'!$A$3)</f>
        <v>April 5-9, 2012    Bucharest (Romania)</v>
      </c>
      <c r="B3" s="196"/>
      <c r="C3" s="196"/>
      <c r="D3" s="196"/>
      <c r="E3" s="196"/>
      <c r="F3" s="196"/>
      <c r="G3" s="10"/>
      <c r="H3" s="10"/>
      <c r="I3" s="10"/>
      <c r="J3" s="11"/>
    </row>
    <row r="4" spans="1:10" ht="21.75" customHeight="1" thickBot="1">
      <c r="A4" s="189" t="s">
        <v>54</v>
      </c>
      <c r="B4" s="189"/>
      <c r="C4" s="189"/>
      <c r="D4" s="189"/>
      <c r="E4" s="189"/>
      <c r="F4" s="189"/>
      <c r="G4" s="10"/>
      <c r="H4" s="10"/>
      <c r="I4" s="10"/>
      <c r="J4" s="11"/>
    </row>
    <row r="5" spans="1:6" ht="12.75" customHeight="1">
      <c r="A5" s="190" t="s">
        <v>3</v>
      </c>
      <c r="B5" s="192" t="s">
        <v>4</v>
      </c>
      <c r="C5" s="190" t="s">
        <v>5</v>
      </c>
      <c r="D5" s="190" t="s">
        <v>27</v>
      </c>
      <c r="E5" s="190" t="s">
        <v>7</v>
      </c>
      <c r="F5" s="190" t="s">
        <v>8</v>
      </c>
    </row>
    <row r="6" spans="1:6" ht="12.75" customHeight="1" thickBot="1">
      <c r="A6" s="191" t="s">
        <v>3</v>
      </c>
      <c r="B6" s="193"/>
      <c r="C6" s="191" t="s">
        <v>5</v>
      </c>
      <c r="D6" s="191" t="s">
        <v>6</v>
      </c>
      <c r="E6" s="191" t="s">
        <v>7</v>
      </c>
      <c r="F6" s="191" t="s">
        <v>8</v>
      </c>
    </row>
    <row r="7" spans="1:6" ht="12.75" customHeight="1">
      <c r="A7" s="206"/>
      <c r="B7" s="202">
        <v>1</v>
      </c>
      <c r="C7" s="204" t="s">
        <v>45</v>
      </c>
      <c r="D7" s="200">
        <v>1993</v>
      </c>
      <c r="E7" s="200" t="s">
        <v>46</v>
      </c>
      <c r="F7" s="198"/>
    </row>
    <row r="8" spans="1:6" ht="12.75" customHeight="1">
      <c r="A8" s="207"/>
      <c r="B8" s="203"/>
      <c r="C8" s="205"/>
      <c r="D8" s="201"/>
      <c r="E8" s="201"/>
      <c r="F8" s="199"/>
    </row>
    <row r="9" spans="1:6" ht="12.75" customHeight="1">
      <c r="A9" s="187"/>
      <c r="B9" s="202">
        <v>2</v>
      </c>
      <c r="C9" s="204" t="s">
        <v>47</v>
      </c>
      <c r="D9" s="200">
        <v>1992</v>
      </c>
      <c r="E9" s="200" t="s">
        <v>48</v>
      </c>
      <c r="F9" s="188"/>
    </row>
    <row r="10" spans="1:6" ht="12.75" customHeight="1">
      <c r="A10" s="187"/>
      <c r="B10" s="203"/>
      <c r="C10" s="205"/>
      <c r="D10" s="201"/>
      <c r="E10" s="201"/>
      <c r="F10" s="188"/>
    </row>
    <row r="11" spans="1:6" ht="12.75" customHeight="1">
      <c r="A11" s="187"/>
      <c r="B11" s="202">
        <v>3</v>
      </c>
      <c r="C11" s="208" t="s">
        <v>49</v>
      </c>
      <c r="D11" s="200">
        <v>1993</v>
      </c>
      <c r="E11" s="200" t="s">
        <v>50</v>
      </c>
      <c r="F11" s="188"/>
    </row>
    <row r="12" spans="1:6" ht="15" customHeight="1">
      <c r="A12" s="187"/>
      <c r="B12" s="203"/>
      <c r="C12" s="209" t="s">
        <v>51</v>
      </c>
      <c r="D12" s="201"/>
      <c r="E12" s="201"/>
      <c r="F12" s="188"/>
    </row>
    <row r="13" spans="1:6" ht="12.75" customHeight="1">
      <c r="A13" s="187"/>
      <c r="B13" s="202">
        <v>4</v>
      </c>
      <c r="C13" s="204" t="s">
        <v>52</v>
      </c>
      <c r="D13" s="200">
        <v>1993</v>
      </c>
      <c r="E13" s="200" t="s">
        <v>53</v>
      </c>
      <c r="F13" s="188"/>
    </row>
    <row r="14" spans="1:6" ht="15" customHeight="1">
      <c r="A14" s="187"/>
      <c r="B14" s="203"/>
      <c r="C14" s="205"/>
      <c r="D14" s="201"/>
      <c r="E14" s="201"/>
      <c r="F14" s="188"/>
    </row>
    <row r="15" spans="1:6" ht="15" customHeight="1">
      <c r="A15" s="187"/>
      <c r="B15" s="210">
        <v>5</v>
      </c>
      <c r="C15" s="211"/>
      <c r="D15" s="212"/>
      <c r="E15" s="212"/>
      <c r="F15" s="188"/>
    </row>
    <row r="16" spans="1:6" ht="15.75" customHeight="1">
      <c r="A16" s="187"/>
      <c r="B16" s="210"/>
      <c r="C16" s="211"/>
      <c r="D16" s="212"/>
      <c r="E16" s="212"/>
      <c r="F16" s="188"/>
    </row>
    <row r="17" spans="1:6" ht="12.75" customHeight="1">
      <c r="A17" s="187"/>
      <c r="B17" s="210">
        <v>6</v>
      </c>
      <c r="C17" s="211"/>
      <c r="D17" s="212"/>
      <c r="E17" s="212"/>
      <c r="F17" s="188"/>
    </row>
    <row r="18" spans="1:6" ht="15" customHeight="1">
      <c r="A18" s="187"/>
      <c r="B18" s="210"/>
      <c r="C18" s="211"/>
      <c r="D18" s="212"/>
      <c r="E18" s="212"/>
      <c r="F18" s="188"/>
    </row>
    <row r="19" spans="1:6" ht="12.75" customHeight="1">
      <c r="A19" s="187"/>
      <c r="B19" s="210">
        <v>7</v>
      </c>
      <c r="C19" s="211"/>
      <c r="D19" s="212"/>
      <c r="E19" s="212"/>
      <c r="F19" s="188"/>
    </row>
    <row r="20" spans="1:6" ht="15" customHeight="1">
      <c r="A20" s="187"/>
      <c r="B20" s="210"/>
      <c r="C20" s="211"/>
      <c r="D20" s="212"/>
      <c r="E20" s="212"/>
      <c r="F20" s="188"/>
    </row>
    <row r="21" spans="1:6" ht="12.75" customHeight="1">
      <c r="A21" s="187"/>
      <c r="B21" s="210">
        <v>8</v>
      </c>
      <c r="C21" s="211"/>
      <c r="D21" s="212"/>
      <c r="E21" s="212"/>
      <c r="F21" s="188"/>
    </row>
    <row r="22" spans="1:6" ht="15" customHeight="1" thickBot="1">
      <c r="A22" s="213"/>
      <c r="B22" s="210"/>
      <c r="C22" s="211"/>
      <c r="D22" s="212"/>
      <c r="E22" s="212"/>
      <c r="F22" s="197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H24" sqref="H2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7" t="str">
        <f>'пр.хода'!K1</f>
        <v>European Championship among junior (M-F) /1992-93/</v>
      </c>
      <c r="D1" s="218"/>
      <c r="E1" s="218"/>
      <c r="F1" s="218"/>
      <c r="G1" s="218"/>
      <c r="H1" s="218"/>
      <c r="I1" s="218"/>
      <c r="J1" s="219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20" t="str">
        <f>'пр.хода'!K2</f>
        <v>April 5-9, 2012    Bucharest (Romania)</v>
      </c>
      <c r="D2" s="220"/>
      <c r="E2" s="220"/>
      <c r="F2" s="220"/>
      <c r="G2" s="220"/>
      <c r="H2" s="220"/>
      <c r="I2" s="220"/>
      <c r="J2" s="220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21" t="str">
        <f>HYPERLINK('пр.взв.'!A4)</f>
        <v>Weight category 60F  кg.</v>
      </c>
      <c r="D3" s="222"/>
      <c r="E3" s="222"/>
      <c r="F3" s="222"/>
      <c r="G3" s="222"/>
      <c r="H3" s="222"/>
      <c r="I3" s="222"/>
      <c r="J3" s="223"/>
      <c r="K3" s="37"/>
      <c r="L3" s="37"/>
      <c r="M3" s="37"/>
    </row>
    <row r="4" spans="1:13" ht="16.5" thickBot="1">
      <c r="A4" s="216" t="s">
        <v>0</v>
      </c>
      <c r="B4" s="216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4">
        <v>1</v>
      </c>
      <c r="B5" s="226" t="str">
        <f>VLOOKUP(A5,'пр.взв.'!B7:C22,2,FALSE)</f>
        <v>KONKINA Anastasia</v>
      </c>
      <c r="C5" s="228">
        <f>VLOOKUP(B5,'пр.взв.'!C7:D22,2,FALSE)</f>
        <v>1993</v>
      </c>
      <c r="D5" s="230" t="str">
        <f>VLOOKUP(A5,'пр.взв.'!B5:E20,4,FALSE)</f>
        <v>RUS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5"/>
      <c r="B6" s="227"/>
      <c r="C6" s="229"/>
      <c r="D6" s="231"/>
      <c r="E6" s="214" t="s">
        <v>55</v>
      </c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32">
        <v>5</v>
      </c>
      <c r="B7" s="233">
        <f>VLOOKUP(A7,'пр.взв.'!B9:C24,2,FALSE)</f>
        <v>0</v>
      </c>
      <c r="C7" s="235" t="e">
        <f>VLOOKUP(B7,'пр.взв.'!C9:D24,2,FALSE)</f>
        <v>#N/A</v>
      </c>
      <c r="D7" s="237">
        <f>VLOOKUP(A7,'пр.взв.'!B5:E20,4,FALSE)</f>
        <v>0</v>
      </c>
      <c r="E7" s="215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5"/>
      <c r="B8" s="234"/>
      <c r="C8" s="236"/>
      <c r="D8" s="238"/>
      <c r="E8" s="17"/>
      <c r="F8" s="19"/>
      <c r="G8" s="214"/>
      <c r="H8" s="23"/>
      <c r="I8" s="17"/>
      <c r="J8" s="17"/>
      <c r="K8" s="17"/>
      <c r="L8" s="17"/>
      <c r="M8" s="17"/>
    </row>
    <row r="9" spans="1:13" ht="15" customHeight="1" thickBot="1">
      <c r="A9" s="224">
        <v>3</v>
      </c>
      <c r="B9" s="226" t="str">
        <f>VLOOKUP(A9,'пр.взв.'!B11:C26,2,FALSE)</f>
        <v>TOKTS Tatsiana</v>
      </c>
      <c r="C9" s="228">
        <f>VLOOKUP(B9,'пр.взв.'!C11:D26,2,FALSE)</f>
        <v>1993</v>
      </c>
      <c r="D9" s="230" t="str">
        <f>VLOOKUP(A9,'пр.взв.'!B5:E20,4,FALSE)</f>
        <v>BLR</v>
      </c>
      <c r="E9" s="17"/>
      <c r="F9" s="19"/>
      <c r="G9" s="215"/>
      <c r="H9" s="1"/>
      <c r="I9" s="21"/>
      <c r="J9" s="19"/>
      <c r="K9" s="17"/>
      <c r="L9" s="17"/>
      <c r="M9" s="17"/>
    </row>
    <row r="10" spans="1:13" ht="15" customHeight="1">
      <c r="A10" s="225"/>
      <c r="B10" s="227"/>
      <c r="C10" s="229"/>
      <c r="D10" s="231"/>
      <c r="E10" s="214" t="s">
        <v>56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32">
        <v>7</v>
      </c>
      <c r="B11" s="233">
        <f>VLOOKUP(A11,'пр.взв.'!B13:C28,2,FALSE)</f>
        <v>0</v>
      </c>
      <c r="C11" s="235" t="e">
        <f>VLOOKUP(B11,'пр.взв.'!C13:D28,2,FALSE)</f>
        <v>#N/A</v>
      </c>
      <c r="D11" s="237">
        <f>VLOOKUP(A11,'пр.взв.'!B5:E20,4,FALSE)</f>
        <v>0</v>
      </c>
      <c r="E11" s="215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9"/>
      <c r="B12" s="240"/>
      <c r="C12" s="238"/>
      <c r="D12" s="238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14"/>
      <c r="J14" s="30"/>
      <c r="K14" s="20"/>
      <c r="L14" s="20"/>
      <c r="M14" s="17"/>
    </row>
    <row r="15" spans="1:10" ht="15" customHeight="1" thickBot="1">
      <c r="A15" s="216" t="s">
        <v>2</v>
      </c>
      <c r="B15" s="216"/>
      <c r="C15" s="66"/>
      <c r="D15" s="66"/>
      <c r="E15" s="17"/>
      <c r="F15" s="17"/>
      <c r="G15" s="17"/>
      <c r="H15" s="17"/>
      <c r="I15" s="215"/>
      <c r="J15" s="1"/>
    </row>
    <row r="16" spans="1:10" ht="15" customHeight="1" thickBot="1">
      <c r="A16" s="224">
        <v>2</v>
      </c>
      <c r="B16" s="226" t="str">
        <f>VLOOKUP(A16,'пр.взв.'!B7:C22,2,FALSE)</f>
        <v>PETRUSHCHAK Mariya</v>
      </c>
      <c r="C16" s="228">
        <f>VLOOKUP(B16,'пр.взв.'!C7:D22,2,FALSE)</f>
        <v>1992</v>
      </c>
      <c r="D16" s="230" t="str">
        <f>VLOOKUP(A16,'пр.взв.'!B6:E21,4,FALSE)</f>
        <v>UKR</v>
      </c>
      <c r="E16" s="17"/>
      <c r="F16" s="17"/>
      <c r="G16" s="17"/>
      <c r="H16" s="17"/>
      <c r="I16" s="27"/>
      <c r="J16" s="1"/>
    </row>
    <row r="17" spans="1:10" ht="15" customHeight="1">
      <c r="A17" s="225"/>
      <c r="B17" s="227"/>
      <c r="C17" s="229"/>
      <c r="D17" s="231"/>
      <c r="E17" s="214" t="s">
        <v>57</v>
      </c>
      <c r="F17" s="17"/>
      <c r="G17" s="22"/>
      <c r="H17" s="19"/>
      <c r="I17" s="27"/>
      <c r="J17" s="1"/>
    </row>
    <row r="18" spans="1:10" ht="15" customHeight="1" thickBot="1">
      <c r="A18" s="232">
        <v>6</v>
      </c>
      <c r="B18" s="233">
        <f>VLOOKUP(A18,'пр.взв.'!B9:C24,2,FALSE)</f>
        <v>0</v>
      </c>
      <c r="C18" s="235" t="e">
        <f>VLOOKUP(B18,'пр.взв.'!C9:D24,2,FALSE)</f>
        <v>#N/A</v>
      </c>
      <c r="D18" s="237">
        <f>VLOOKUP(A18,'пр.взв.'!B6:E21,4,FALSE)</f>
        <v>0</v>
      </c>
      <c r="E18" s="215"/>
      <c r="F18" s="18"/>
      <c r="G18" s="21"/>
      <c r="H18" s="19"/>
      <c r="I18" s="27"/>
      <c r="J18" s="1"/>
    </row>
    <row r="19" spans="1:10" ht="15" customHeight="1" thickBot="1">
      <c r="A19" s="225"/>
      <c r="B19" s="234"/>
      <c r="C19" s="236"/>
      <c r="D19" s="238"/>
      <c r="E19" s="17"/>
      <c r="F19" s="19"/>
      <c r="G19" s="214"/>
      <c r="H19" s="23"/>
      <c r="I19" s="27"/>
      <c r="J19" s="1"/>
    </row>
    <row r="20" spans="1:8" ht="15" customHeight="1" thickBot="1">
      <c r="A20" s="224">
        <v>4</v>
      </c>
      <c r="B20" s="226" t="str">
        <f>VLOOKUP(A20,'пр.взв.'!B11:C26,2,FALSE)</f>
        <v>TONU Diana</v>
      </c>
      <c r="C20" s="228">
        <f>VLOOKUP(B20,'пр.взв.'!C11:D26,2,FALSE)</f>
        <v>1993</v>
      </c>
      <c r="D20" s="230" t="str">
        <f>VLOOKUP(A20,'пр.взв.'!B6:E21,4,FALSE)</f>
        <v>MDA</v>
      </c>
      <c r="E20" s="17"/>
      <c r="F20" s="19"/>
      <c r="G20" s="215"/>
      <c r="H20" s="1"/>
    </row>
    <row r="21" spans="1:8" ht="15" customHeight="1">
      <c r="A21" s="225"/>
      <c r="B21" s="227"/>
      <c r="C21" s="229"/>
      <c r="D21" s="231"/>
      <c r="E21" s="214" t="s">
        <v>58</v>
      </c>
      <c r="F21" s="20"/>
      <c r="G21" s="21"/>
      <c r="H21" s="19"/>
    </row>
    <row r="22" spans="1:8" ht="15" customHeight="1" thickBot="1">
      <c r="A22" s="232">
        <v>8</v>
      </c>
      <c r="B22" s="233">
        <f>VLOOKUP(A22,'пр.взв.'!B13:C28,2,FALSE)</f>
        <v>0</v>
      </c>
      <c r="C22" s="235" t="e">
        <f>VLOOKUP(B22,'пр.взв.'!C13:D28,2,FALSE)</f>
        <v>#N/A</v>
      </c>
      <c r="D22" s="237">
        <f>VLOOKUP(A22,'пр.взв.'!B6:E21,4,FALSE)</f>
        <v>0</v>
      </c>
      <c r="E22" s="215"/>
      <c r="F22" s="17"/>
      <c r="G22" s="22"/>
      <c r="H22" s="19"/>
    </row>
    <row r="23" spans="1:8" ht="15" customHeight="1" thickBot="1">
      <c r="A23" s="239"/>
      <c r="B23" s="240"/>
      <c r="C23" s="238"/>
      <c r="D23" s="238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1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9" t="s">
        <v>24</v>
      </c>
      <c r="C1" s="279"/>
      <c r="D1" s="279"/>
      <c r="E1" s="279"/>
      <c r="F1" s="279"/>
      <c r="G1" s="279"/>
      <c r="H1" s="279"/>
      <c r="I1" s="279"/>
      <c r="J1" s="58"/>
      <c r="K1" s="279" t="s">
        <v>24</v>
      </c>
      <c r="L1" s="279"/>
      <c r="M1" s="279"/>
      <c r="N1" s="279"/>
      <c r="O1" s="279"/>
      <c r="P1" s="279"/>
      <c r="Q1" s="279"/>
      <c r="R1" s="279"/>
    </row>
    <row r="2" spans="2:18" ht="24.75" customHeight="1">
      <c r="B2" s="241" t="str">
        <f>HYPERLINK('пр.взв.'!A4)</f>
        <v>Weight category 60F  кg.</v>
      </c>
      <c r="C2" s="242"/>
      <c r="D2" s="242"/>
      <c r="E2" s="242"/>
      <c r="F2" s="242"/>
      <c r="G2" s="242"/>
      <c r="H2" s="242"/>
      <c r="I2" s="242"/>
      <c r="J2" s="59"/>
      <c r="K2" s="241" t="str">
        <f>HYPERLINK('пр.взв.'!A4)</f>
        <v>Weight category 60F  кg.</v>
      </c>
      <c r="L2" s="242"/>
      <c r="M2" s="242"/>
      <c r="N2" s="242"/>
      <c r="O2" s="242"/>
      <c r="P2" s="242"/>
      <c r="Q2" s="242"/>
      <c r="R2" s="242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9" t="s">
        <v>26</v>
      </c>
      <c r="B4" s="268" t="s">
        <v>4</v>
      </c>
      <c r="C4" s="270" t="s">
        <v>5</v>
      </c>
      <c r="D4" s="270" t="s">
        <v>6</v>
      </c>
      <c r="E4" s="270" t="s">
        <v>12</v>
      </c>
      <c r="F4" s="247" t="s">
        <v>13</v>
      </c>
      <c r="G4" s="249" t="s">
        <v>15</v>
      </c>
      <c r="H4" s="265" t="s">
        <v>16</v>
      </c>
      <c r="I4" s="267" t="s">
        <v>14</v>
      </c>
      <c r="J4" s="169" t="s">
        <v>26</v>
      </c>
      <c r="K4" s="268" t="s">
        <v>4</v>
      </c>
      <c r="L4" s="270" t="s">
        <v>5</v>
      </c>
      <c r="M4" s="270" t="s">
        <v>6</v>
      </c>
      <c r="N4" s="270" t="s">
        <v>12</v>
      </c>
      <c r="O4" s="247" t="s">
        <v>13</v>
      </c>
      <c r="P4" s="249" t="s">
        <v>15</v>
      </c>
      <c r="Q4" s="265" t="s">
        <v>16</v>
      </c>
      <c r="R4" s="267" t="s">
        <v>14</v>
      </c>
    </row>
    <row r="5" spans="1:18" ht="12.75" customHeight="1" thickBot="1">
      <c r="A5" s="165"/>
      <c r="B5" s="269" t="s">
        <v>4</v>
      </c>
      <c r="C5" s="248" t="s">
        <v>5</v>
      </c>
      <c r="D5" s="248" t="s">
        <v>6</v>
      </c>
      <c r="E5" s="248" t="s">
        <v>12</v>
      </c>
      <c r="F5" s="248" t="s">
        <v>13</v>
      </c>
      <c r="G5" s="250"/>
      <c r="H5" s="266"/>
      <c r="I5" s="167" t="s">
        <v>14</v>
      </c>
      <c r="J5" s="165"/>
      <c r="K5" s="269" t="s">
        <v>4</v>
      </c>
      <c r="L5" s="248" t="s">
        <v>5</v>
      </c>
      <c r="M5" s="248" t="s">
        <v>6</v>
      </c>
      <c r="N5" s="248" t="s">
        <v>12</v>
      </c>
      <c r="O5" s="248" t="s">
        <v>13</v>
      </c>
      <c r="P5" s="250"/>
      <c r="Q5" s="266"/>
      <c r="R5" s="167" t="s">
        <v>14</v>
      </c>
    </row>
    <row r="6" spans="1:18" ht="12.75" customHeight="1">
      <c r="A6" s="280">
        <v>1</v>
      </c>
      <c r="B6" s="261">
        <v>1</v>
      </c>
      <c r="C6" s="263" t="str">
        <f>VLOOKUP(B6,'пр.взв.'!B7:E22,2,FALSE)</f>
        <v>KONKINA Anastasia</v>
      </c>
      <c r="D6" s="264">
        <f>VLOOKUP(B6,'пр.взв.'!B7:F22,3,FALSE)</f>
        <v>1993</v>
      </c>
      <c r="E6" s="264" t="str">
        <f>VLOOKUP(B6,'пр.взв.'!B7:E22,4,FALSE)</f>
        <v>RUS</v>
      </c>
      <c r="F6" s="244"/>
      <c r="G6" s="246"/>
      <c r="H6" s="258"/>
      <c r="I6" s="252"/>
      <c r="J6" s="280">
        <v>3</v>
      </c>
      <c r="K6" s="261">
        <v>2</v>
      </c>
      <c r="L6" s="263" t="str">
        <f>VLOOKUP(K6,'пр.взв.'!B7:E22,2,FALSE)</f>
        <v>PETRUSHCHAK Mariya</v>
      </c>
      <c r="M6" s="264">
        <f>VLOOKUP(K6,'пр.взв.'!B7:F22,3,FALSE)</f>
        <v>1992</v>
      </c>
      <c r="N6" s="264" t="str">
        <f>VLOOKUP(K6,'пр.взв.'!B7:E22,4,FALSE)</f>
        <v>UKR</v>
      </c>
      <c r="O6" s="244"/>
      <c r="P6" s="246"/>
      <c r="Q6" s="258"/>
      <c r="R6" s="252"/>
    </row>
    <row r="7" spans="1:18" ht="12.75" customHeight="1">
      <c r="A7" s="281"/>
      <c r="B7" s="262"/>
      <c r="C7" s="256"/>
      <c r="D7" s="245"/>
      <c r="E7" s="245"/>
      <c r="F7" s="245"/>
      <c r="G7" s="245"/>
      <c r="H7" s="259"/>
      <c r="I7" s="260"/>
      <c r="J7" s="281"/>
      <c r="K7" s="262"/>
      <c r="L7" s="256"/>
      <c r="M7" s="245"/>
      <c r="N7" s="245"/>
      <c r="O7" s="245"/>
      <c r="P7" s="245"/>
      <c r="Q7" s="259"/>
      <c r="R7" s="260"/>
    </row>
    <row r="8" spans="1:18" ht="12.75" customHeight="1">
      <c r="A8" s="281"/>
      <c r="B8" s="253">
        <v>5</v>
      </c>
      <c r="C8" s="255">
        <f>VLOOKUP(B8,'пр.взв.'!B7:E22,2,FALSE)</f>
        <v>0</v>
      </c>
      <c r="D8" s="257">
        <f>VLOOKUP(B8,'пр.взв.'!B7:F22,3,FALSE)</f>
        <v>0</v>
      </c>
      <c r="E8" s="257">
        <f>VLOOKUP(B8,'пр.взв.'!B7:E22,4,FALSE)</f>
        <v>0</v>
      </c>
      <c r="F8" s="243"/>
      <c r="G8" s="243"/>
      <c r="H8" s="251"/>
      <c r="I8" s="251"/>
      <c r="J8" s="281"/>
      <c r="K8" s="253">
        <v>6</v>
      </c>
      <c r="L8" s="255">
        <f>VLOOKUP(K8,'пр.взв.'!B7:E22,2,FALSE)</f>
        <v>0</v>
      </c>
      <c r="M8" s="257">
        <f>VLOOKUP(K8,'пр.взв.'!B7:F22,3,FALSE)</f>
        <v>0</v>
      </c>
      <c r="N8" s="257">
        <f>VLOOKUP(K8,'пр.взв.'!B7:E22,4,FALSE)</f>
        <v>0</v>
      </c>
      <c r="O8" s="243"/>
      <c r="P8" s="243"/>
      <c r="Q8" s="251"/>
      <c r="R8" s="251"/>
    </row>
    <row r="9" spans="1:18" ht="13.5" customHeight="1" thickBot="1">
      <c r="A9" s="283"/>
      <c r="B9" s="276"/>
      <c r="C9" s="277"/>
      <c r="D9" s="278"/>
      <c r="E9" s="278"/>
      <c r="F9" s="274"/>
      <c r="G9" s="274"/>
      <c r="H9" s="275"/>
      <c r="I9" s="275"/>
      <c r="J9" s="283"/>
      <c r="K9" s="276"/>
      <c r="L9" s="277"/>
      <c r="M9" s="278"/>
      <c r="N9" s="278"/>
      <c r="O9" s="274"/>
      <c r="P9" s="274"/>
      <c r="Q9" s="275"/>
      <c r="R9" s="275"/>
    </row>
    <row r="10" spans="1:18" ht="12.75" customHeight="1">
      <c r="A10" s="280">
        <v>2</v>
      </c>
      <c r="B10" s="254">
        <v>3</v>
      </c>
      <c r="C10" s="263" t="str">
        <f>VLOOKUP(B10,'пр.взв.'!B7:E22,2,FALSE)</f>
        <v>TOKTS Tatsiana</v>
      </c>
      <c r="D10" s="264">
        <f>VLOOKUP(B10,'пр.взв.'!B7:F22,3,FALSE)</f>
        <v>1993</v>
      </c>
      <c r="E10" s="264" t="str">
        <f>VLOOKUP(B10,'пр.взв.'!B7:E22,4,FALSE)</f>
        <v>BLR</v>
      </c>
      <c r="F10" s="245"/>
      <c r="G10" s="272"/>
      <c r="H10" s="259"/>
      <c r="I10" s="257"/>
      <c r="J10" s="280">
        <v>4</v>
      </c>
      <c r="K10" s="254">
        <v>4</v>
      </c>
      <c r="L10" s="263" t="str">
        <f>VLOOKUP(K10,'пр.взв.'!B7:E22,2,FALSE)</f>
        <v>TONU Diana</v>
      </c>
      <c r="M10" s="264">
        <f>VLOOKUP(K10,'пр.взв.'!B7:F22,3,FALSE)</f>
        <v>1993</v>
      </c>
      <c r="N10" s="264" t="str">
        <f>VLOOKUP(K10,'пр.взв.'!B7:E22,4,FALSE)</f>
        <v>MDA</v>
      </c>
      <c r="O10" s="245"/>
      <c r="P10" s="272"/>
      <c r="Q10" s="259"/>
      <c r="R10" s="257"/>
    </row>
    <row r="11" spans="1:18" ht="12.75" customHeight="1">
      <c r="A11" s="281"/>
      <c r="B11" s="273"/>
      <c r="C11" s="256"/>
      <c r="D11" s="245"/>
      <c r="E11" s="245"/>
      <c r="F11" s="245"/>
      <c r="G11" s="245"/>
      <c r="H11" s="259"/>
      <c r="I11" s="260"/>
      <c r="J11" s="281"/>
      <c r="K11" s="273"/>
      <c r="L11" s="256"/>
      <c r="M11" s="245"/>
      <c r="N11" s="245"/>
      <c r="O11" s="245"/>
      <c r="P11" s="245"/>
      <c r="Q11" s="259"/>
      <c r="R11" s="260"/>
    </row>
    <row r="12" spans="1:18" ht="12.75" customHeight="1">
      <c r="A12" s="281"/>
      <c r="B12" s="253">
        <v>7</v>
      </c>
      <c r="C12" s="255">
        <f>VLOOKUP(B12,'пр.взв.'!B7:E22,2,FALSE)</f>
        <v>0</v>
      </c>
      <c r="D12" s="257">
        <f>VLOOKUP(B12,'пр.взв.'!B7:F22,3,FALSE)</f>
        <v>0</v>
      </c>
      <c r="E12" s="257">
        <f>VLOOKUP(B12,'пр.взв.'!B7:E22,4,FALSE)</f>
        <v>0</v>
      </c>
      <c r="F12" s="243"/>
      <c r="G12" s="243"/>
      <c r="H12" s="251"/>
      <c r="I12" s="251"/>
      <c r="J12" s="281"/>
      <c r="K12" s="253">
        <v>8</v>
      </c>
      <c r="L12" s="255">
        <f>VLOOKUP(K12,'пр.взв.'!B7:E22,2,FALSE)</f>
        <v>0</v>
      </c>
      <c r="M12" s="257">
        <f>VLOOKUP(K12,'пр.взв.'!B7:F22,3,FALSE)</f>
        <v>0</v>
      </c>
      <c r="N12" s="257">
        <f>VLOOKUP(K12,'пр.взв.'!B7:E22,4,FALSE)</f>
        <v>0</v>
      </c>
      <c r="O12" s="243"/>
      <c r="P12" s="243"/>
      <c r="Q12" s="251"/>
      <c r="R12" s="251"/>
    </row>
    <row r="13" spans="1:18" ht="12.75" customHeight="1">
      <c r="A13" s="282"/>
      <c r="B13" s="254"/>
      <c r="C13" s="256"/>
      <c r="D13" s="245"/>
      <c r="E13" s="245"/>
      <c r="F13" s="244"/>
      <c r="G13" s="244"/>
      <c r="H13" s="252"/>
      <c r="I13" s="252"/>
      <c r="J13" s="282"/>
      <c r="K13" s="254"/>
      <c r="L13" s="256"/>
      <c r="M13" s="245"/>
      <c r="N13" s="245"/>
      <c r="O13" s="244"/>
      <c r="P13" s="244"/>
      <c r="Q13" s="252"/>
      <c r="R13" s="252"/>
    </row>
    <row r="15" spans="2:16" ht="15.75">
      <c r="B15" s="241" t="str">
        <f>B2</f>
        <v>Weight category 60F  кg.</v>
      </c>
      <c r="C15" s="242"/>
      <c r="D15" s="242"/>
      <c r="E15" s="242"/>
      <c r="F15" s="242"/>
      <c r="G15" s="242"/>
      <c r="H15" s="242"/>
      <c r="I15" s="242"/>
      <c r="K15" s="241" t="str">
        <f>K2</f>
        <v>Weight category 60F  кg.</v>
      </c>
      <c r="L15" s="242"/>
      <c r="M15" s="242"/>
      <c r="N15" s="242"/>
      <c r="O15" s="242"/>
      <c r="P15" s="242"/>
    </row>
    <row r="16" spans="2:18" ht="24.75" customHeight="1" thickBot="1">
      <c r="B16" s="60" t="s">
        <v>1</v>
      </c>
      <c r="C16" s="271" t="s">
        <v>29</v>
      </c>
      <c r="D16" s="271"/>
      <c r="E16" s="271"/>
      <c r="F16" s="271"/>
      <c r="G16" s="271"/>
      <c r="H16" s="271"/>
      <c r="I16" s="271"/>
      <c r="J16" s="69"/>
      <c r="K16" s="60" t="s">
        <v>2</v>
      </c>
      <c r="L16" s="271" t="s">
        <v>29</v>
      </c>
      <c r="M16" s="271"/>
      <c r="N16" s="271"/>
      <c r="O16" s="271"/>
      <c r="P16" s="271"/>
      <c r="Q16" s="271"/>
      <c r="R16" s="271"/>
    </row>
    <row r="17" spans="1:18" ht="12.75" customHeight="1">
      <c r="A17" s="169" t="s">
        <v>26</v>
      </c>
      <c r="B17" s="268" t="s">
        <v>4</v>
      </c>
      <c r="C17" s="270" t="s">
        <v>5</v>
      </c>
      <c r="D17" s="270" t="s">
        <v>6</v>
      </c>
      <c r="E17" s="270" t="s">
        <v>12</v>
      </c>
      <c r="F17" s="247" t="s">
        <v>13</v>
      </c>
      <c r="G17" s="249" t="s">
        <v>15</v>
      </c>
      <c r="H17" s="265" t="s">
        <v>16</v>
      </c>
      <c r="I17" s="267" t="s">
        <v>14</v>
      </c>
      <c r="J17" s="169" t="s">
        <v>26</v>
      </c>
      <c r="K17" s="268" t="s">
        <v>4</v>
      </c>
      <c r="L17" s="270" t="s">
        <v>5</v>
      </c>
      <c r="M17" s="270" t="s">
        <v>6</v>
      </c>
      <c r="N17" s="270" t="s">
        <v>12</v>
      </c>
      <c r="O17" s="247" t="s">
        <v>13</v>
      </c>
      <c r="P17" s="249" t="s">
        <v>15</v>
      </c>
      <c r="Q17" s="265" t="s">
        <v>16</v>
      </c>
      <c r="R17" s="267" t="s">
        <v>14</v>
      </c>
    </row>
    <row r="18" spans="1:18" ht="12.75" customHeight="1" thickBot="1">
      <c r="A18" s="165"/>
      <c r="B18" s="269" t="s">
        <v>4</v>
      </c>
      <c r="C18" s="248" t="s">
        <v>5</v>
      </c>
      <c r="D18" s="248" t="s">
        <v>6</v>
      </c>
      <c r="E18" s="248" t="s">
        <v>12</v>
      </c>
      <c r="F18" s="248" t="s">
        <v>13</v>
      </c>
      <c r="G18" s="250"/>
      <c r="H18" s="266"/>
      <c r="I18" s="167" t="s">
        <v>14</v>
      </c>
      <c r="J18" s="165"/>
      <c r="K18" s="269" t="s">
        <v>4</v>
      </c>
      <c r="L18" s="248" t="s">
        <v>5</v>
      </c>
      <c r="M18" s="248" t="s">
        <v>6</v>
      </c>
      <c r="N18" s="248" t="s">
        <v>12</v>
      </c>
      <c r="O18" s="248" t="s">
        <v>13</v>
      </c>
      <c r="P18" s="250"/>
      <c r="Q18" s="266"/>
      <c r="R18" s="167" t="s">
        <v>14</v>
      </c>
    </row>
    <row r="19" spans="1:18" ht="12.75" customHeight="1">
      <c r="A19" s="280">
        <v>1</v>
      </c>
      <c r="B19" s="261">
        <f>'пр.хода'!G7</f>
        <v>1</v>
      </c>
      <c r="C19" s="263" t="str">
        <f>VLOOKUP(B19,'пр.взв.'!B7:E22,2,FALSE)</f>
        <v>KONKINA Anastasia</v>
      </c>
      <c r="D19" s="264">
        <f>VLOOKUP(B19,'пр.взв.'!B7:F22,3,FALSE)</f>
        <v>1993</v>
      </c>
      <c r="E19" s="264" t="str">
        <f>VLOOKUP(B19,'пр.взв.'!B7:E22,4,FALSE)</f>
        <v>RUS</v>
      </c>
      <c r="F19" s="244"/>
      <c r="G19" s="246"/>
      <c r="H19" s="258"/>
      <c r="I19" s="252"/>
      <c r="J19" s="280">
        <v>2</v>
      </c>
      <c r="K19" s="261">
        <f>'пр.хода'!G17</f>
        <v>2</v>
      </c>
      <c r="L19" s="263" t="str">
        <f>VLOOKUP(K19,'пр.взв.'!B7:E22,2,FALSE)</f>
        <v>PETRUSHCHAK Mariya</v>
      </c>
      <c r="M19" s="264">
        <f>VLOOKUP(K19,'пр.взв.'!B7:F22,3,FALSE)</f>
        <v>1992</v>
      </c>
      <c r="N19" s="264" t="str">
        <f>VLOOKUP(K19,'пр.взв.'!B7:E22,4,FALSE)</f>
        <v>UKR</v>
      </c>
      <c r="O19" s="244"/>
      <c r="P19" s="246"/>
      <c r="Q19" s="258"/>
      <c r="R19" s="252"/>
    </row>
    <row r="20" spans="1:18" ht="12.75" customHeight="1">
      <c r="A20" s="281"/>
      <c r="B20" s="262"/>
      <c r="C20" s="256"/>
      <c r="D20" s="245"/>
      <c r="E20" s="245"/>
      <c r="F20" s="245"/>
      <c r="G20" s="245"/>
      <c r="H20" s="259"/>
      <c r="I20" s="260"/>
      <c r="J20" s="281"/>
      <c r="K20" s="262"/>
      <c r="L20" s="256"/>
      <c r="M20" s="245"/>
      <c r="N20" s="245"/>
      <c r="O20" s="245"/>
      <c r="P20" s="245"/>
      <c r="Q20" s="259"/>
      <c r="R20" s="260"/>
    </row>
    <row r="21" spans="1:18" ht="12.75" customHeight="1">
      <c r="A21" s="281"/>
      <c r="B21" s="253">
        <f>'пр.хода'!G11</f>
        <v>3</v>
      </c>
      <c r="C21" s="255" t="str">
        <f>VLOOKUP(B21,'пр.взв.'!B7:E22,2,FALSE)</f>
        <v>TOKTS Tatsiana</v>
      </c>
      <c r="D21" s="257">
        <f>VLOOKUP(B21,'пр.взв.'!B7:F22,3,FALSE)</f>
        <v>1993</v>
      </c>
      <c r="E21" s="257" t="str">
        <f>VLOOKUP(B21,'пр.взв.'!B7:E22,4,FALSE)</f>
        <v>BLR</v>
      </c>
      <c r="F21" s="243"/>
      <c r="G21" s="243"/>
      <c r="H21" s="251"/>
      <c r="I21" s="251"/>
      <c r="J21" s="281"/>
      <c r="K21" s="253">
        <f>'пр.хода'!G21</f>
        <v>4</v>
      </c>
      <c r="L21" s="255" t="str">
        <f>VLOOKUP(K21,'пр.взв.'!B7:E22,2,FALSE)</f>
        <v>TONU Diana</v>
      </c>
      <c r="M21" s="257">
        <f>VLOOKUP(K21,'пр.взв.'!B7:F22,3,FALSE)</f>
        <v>1993</v>
      </c>
      <c r="N21" s="257" t="str">
        <f>VLOOKUP(K21,'пр.взв.'!B7:E22,4,FALSE)</f>
        <v>MDA</v>
      </c>
      <c r="O21" s="243"/>
      <c r="P21" s="243"/>
      <c r="Q21" s="251"/>
      <c r="R21" s="251"/>
    </row>
    <row r="22" spans="1:18" ht="12.75" customHeight="1">
      <c r="A22" s="282"/>
      <c r="B22" s="254"/>
      <c r="C22" s="256"/>
      <c r="D22" s="245"/>
      <c r="E22" s="245"/>
      <c r="F22" s="244"/>
      <c r="G22" s="244"/>
      <c r="H22" s="252"/>
      <c r="I22" s="252"/>
      <c r="J22" s="282"/>
      <c r="K22" s="254"/>
      <c r="L22" s="256"/>
      <c r="M22" s="245"/>
      <c r="N22" s="245"/>
      <c r="O22" s="244"/>
      <c r="P22" s="244"/>
      <c r="Q22" s="252"/>
      <c r="R22" s="252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K7" sqref="K7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34" t="s">
        <v>43</v>
      </c>
      <c r="F1" s="335"/>
      <c r="G1" s="335"/>
      <c r="H1" s="335"/>
      <c r="I1" s="335"/>
      <c r="J1" s="336"/>
      <c r="K1" s="337" t="str">
        <f>'[1]реквизиты'!$A$2</f>
        <v>European Championship among junior (M-F) /1992-93/</v>
      </c>
      <c r="L1" s="338"/>
      <c r="M1" s="338"/>
      <c r="N1" s="338"/>
      <c r="O1" s="338"/>
      <c r="P1" s="339"/>
    </row>
    <row r="2" spans="4:20" ht="26.25" customHeight="1" thickBot="1">
      <c r="D2" s="35"/>
      <c r="E2" s="340" t="str">
        <f>HYPERLINK('пр.взв.'!A4)</f>
        <v>Weight category 60F  кg.</v>
      </c>
      <c r="F2" s="341"/>
      <c r="G2" s="341"/>
      <c r="H2" s="341"/>
      <c r="I2" s="341"/>
      <c r="J2" s="342"/>
      <c r="K2" s="343" t="str">
        <f>'[1]реквизиты'!$A$3</f>
        <v>April 5-9, 2012    Bucharest (Romania)</v>
      </c>
      <c r="L2" s="344"/>
      <c r="M2" s="344"/>
      <c r="N2" s="344"/>
      <c r="O2" s="344"/>
      <c r="P2" s="345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84" t="s">
        <v>42</v>
      </c>
      <c r="N4" s="284"/>
      <c r="O4" s="284"/>
      <c r="P4" s="284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285" t="s">
        <v>38</v>
      </c>
      <c r="B6" s="93"/>
      <c r="C6" s="294">
        <v>1</v>
      </c>
      <c r="D6" s="315" t="str">
        <f>VLOOKUP(C6,'пр.взв.'!B7:F22,2,FALSE)</f>
        <v>KONKINA Anastasia</v>
      </c>
      <c r="E6" s="290">
        <f>VLOOKUP(C6,'пр.взв.'!B7:F22,3,FALSE)</f>
        <v>1993</v>
      </c>
      <c r="F6" s="311" t="str">
        <f>VLOOKUP(C6,'пр.взв.'!B7:F22,4,FALSE)</f>
        <v>RUS</v>
      </c>
      <c r="G6" s="87"/>
      <c r="H6" s="87"/>
      <c r="I6" s="87"/>
      <c r="J6" s="100"/>
      <c r="K6" s="100"/>
      <c r="M6" s="321">
        <v>1</v>
      </c>
      <c r="N6" s="350">
        <f>K14</f>
        <v>1</v>
      </c>
      <c r="O6" s="346" t="str">
        <f>VLOOKUP(N6,'пр.взв.'!B7:E22,2,FALSE)</f>
        <v>KONKINA Anastasia</v>
      </c>
      <c r="P6" s="348" t="str">
        <f>VLOOKUP(N6,'пр.взв.'!B7:F22,4,FALSE)</f>
        <v>RUS</v>
      </c>
      <c r="Q6" s="34"/>
    </row>
    <row r="7" spans="1:17" ht="15" customHeight="1">
      <c r="A7" s="286"/>
      <c r="B7" s="93"/>
      <c r="C7" s="295"/>
      <c r="D7" s="316"/>
      <c r="E7" s="291"/>
      <c r="F7" s="312"/>
      <c r="G7" s="99">
        <v>1</v>
      </c>
      <c r="H7" s="87"/>
      <c r="I7" s="87"/>
      <c r="J7" s="100"/>
      <c r="K7" s="100"/>
      <c r="M7" s="322"/>
      <c r="N7" s="351"/>
      <c r="O7" s="347"/>
      <c r="P7" s="349"/>
      <c r="Q7" s="34"/>
    </row>
    <row r="8" spans="1:17" ht="15" customHeight="1" thickBot="1">
      <c r="A8" s="286"/>
      <c r="B8" s="93"/>
      <c r="C8" s="317">
        <v>5</v>
      </c>
      <c r="D8" s="300">
        <f>VLOOKUP(C8,'пр.взв.'!B7:F22,2,FALSE)</f>
        <v>0</v>
      </c>
      <c r="E8" s="296">
        <f>VLOOKUP(C8,'пр.взв.'!B7:F22,3,FALSE)</f>
        <v>0</v>
      </c>
      <c r="F8" s="313">
        <f>VLOOKUP(C8,'пр.взв.'!B9:F24,4,FALSE)</f>
        <v>0</v>
      </c>
      <c r="G8" s="122"/>
      <c r="H8" s="88"/>
      <c r="I8" s="89"/>
      <c r="J8" s="100"/>
      <c r="K8" s="100"/>
      <c r="M8" s="319">
        <v>2</v>
      </c>
      <c r="N8" s="351">
        <v>2</v>
      </c>
      <c r="O8" s="347" t="str">
        <f>VLOOKUP(N8,'пр.взв.'!B7:F22,2,FALSE)</f>
        <v>PETRUSHCHAK Mariya</v>
      </c>
      <c r="P8" s="349" t="str">
        <f>VLOOKUP(N8,'пр.взв.'!B7:E22,4,FALSE)</f>
        <v>UKR</v>
      </c>
      <c r="Q8" s="34"/>
    </row>
    <row r="9" spans="1:17" ht="15" customHeight="1" thickBot="1">
      <c r="A9" s="287"/>
      <c r="B9" s="93"/>
      <c r="C9" s="318"/>
      <c r="D9" s="301"/>
      <c r="E9" s="297"/>
      <c r="F9" s="314"/>
      <c r="G9" s="87"/>
      <c r="H9" s="90"/>
      <c r="I9" s="94">
        <v>1</v>
      </c>
      <c r="J9" s="100"/>
      <c r="K9" s="100"/>
      <c r="M9" s="320"/>
      <c r="N9" s="351"/>
      <c r="O9" s="347" t="e">
        <f>VLOOKUP(N9,'пр.взв.'!B1:E24,2,FALSE)</f>
        <v>#N/A</v>
      </c>
      <c r="P9" s="349" t="e">
        <f>VLOOKUP(N9,'пр.взв.'!B1:E24,4,FALSE)</f>
        <v>#N/A</v>
      </c>
      <c r="Q9" s="34"/>
    </row>
    <row r="10" spans="1:17" ht="15" customHeight="1" thickBot="1">
      <c r="A10" s="285" t="s">
        <v>39</v>
      </c>
      <c r="B10" s="93"/>
      <c r="C10" s="294">
        <v>3</v>
      </c>
      <c r="D10" s="315" t="str">
        <f>VLOOKUP(C10,'пр.взв.'!B7:F22,2,FALSE)</f>
        <v>TOKTS Tatsiana</v>
      </c>
      <c r="E10" s="290">
        <f>VLOOKUP(C10,'пр.взв.'!B7:F22,3,FALSE)</f>
        <v>1993</v>
      </c>
      <c r="F10" s="311" t="str">
        <f>VLOOKUP(C10,'пр.взв.'!B11:F26,4,FALSE)</f>
        <v>BLR</v>
      </c>
      <c r="G10" s="87"/>
      <c r="H10" s="90"/>
      <c r="I10" s="123" t="s">
        <v>59</v>
      </c>
      <c r="J10" s="101"/>
      <c r="K10" s="100"/>
      <c r="M10" s="304">
        <v>3</v>
      </c>
      <c r="N10" s="351">
        <f>E29</f>
        <v>3</v>
      </c>
      <c r="O10" s="347" t="str">
        <f>VLOOKUP(N10,'пр.взв.'!B7:F22,2,FALSE)</f>
        <v>TOKTS Tatsiana</v>
      </c>
      <c r="P10" s="349" t="str">
        <f>VLOOKUP(N10,'пр.взв.'!B7:E22,4,FALSE)</f>
        <v>BLR</v>
      </c>
      <c r="Q10" s="34"/>
    </row>
    <row r="11" spans="1:17" ht="15" customHeight="1">
      <c r="A11" s="286"/>
      <c r="B11" s="93"/>
      <c r="C11" s="295"/>
      <c r="D11" s="316" t="str">
        <f>'пр.взв.'!C12</f>
        <v>Токть Татьяна</v>
      </c>
      <c r="E11" s="291"/>
      <c r="F11" s="312">
        <f>'пр.взв.'!E12</f>
        <v>0</v>
      </c>
      <c r="G11" s="95">
        <v>3</v>
      </c>
      <c r="H11" s="91"/>
      <c r="I11" s="89"/>
      <c r="J11" s="102"/>
      <c r="K11" s="100"/>
      <c r="M11" s="305"/>
      <c r="N11" s="351"/>
      <c r="O11" s="347" t="e">
        <f>VLOOKUP(N11,'пр.взв.'!B1:E26,2,FALSE)</f>
        <v>#N/A</v>
      </c>
      <c r="P11" s="349" t="e">
        <f>VLOOKUP(N11,'пр.взв.'!B1:E26,4,FALSE)</f>
        <v>#N/A</v>
      </c>
      <c r="Q11" s="34"/>
    </row>
    <row r="12" spans="1:17" ht="15" customHeight="1" thickBot="1">
      <c r="A12" s="286"/>
      <c r="B12" s="93"/>
      <c r="C12" s="317">
        <v>7</v>
      </c>
      <c r="D12" s="300">
        <f>VLOOKUP(C12,'пр.взв.'!B7:F22,2,FALSE)</f>
        <v>0</v>
      </c>
      <c r="E12" s="296">
        <f>VLOOKUP(C12,'пр.взв.'!B7:F22,3,FALSE)</f>
        <v>0</v>
      </c>
      <c r="F12" s="313">
        <f>VLOOKUP(C12,'пр.взв.'!B13:F28,4,FALSE)</f>
        <v>0</v>
      </c>
      <c r="G12" s="124"/>
      <c r="H12" s="87"/>
      <c r="I12" s="90"/>
      <c r="J12" s="102"/>
      <c r="K12" s="100"/>
      <c r="M12" s="304">
        <v>3</v>
      </c>
      <c r="N12" s="351">
        <f>L29</f>
        <v>4</v>
      </c>
      <c r="O12" s="347" t="str">
        <f>VLOOKUP(N12,'пр.взв.'!B9:F24,2,FALSE)</f>
        <v>TONU Diana</v>
      </c>
      <c r="P12" s="349" t="str">
        <f>VLOOKUP(N12,'пр.взв.'!B7:E24,4,FALSE)</f>
        <v>MDA</v>
      </c>
      <c r="Q12" s="34"/>
    </row>
    <row r="13" spans="1:17" ht="15" customHeight="1" thickBot="1">
      <c r="A13" s="287"/>
      <c r="B13" s="93"/>
      <c r="C13" s="318"/>
      <c r="D13" s="301">
        <f>'пр.взв.'!C20</f>
        <v>0</v>
      </c>
      <c r="E13" s="297"/>
      <c r="F13" s="314">
        <f>'пр.взв.'!E20</f>
        <v>0</v>
      </c>
      <c r="G13" s="87"/>
      <c r="H13" s="87"/>
      <c r="I13" s="90"/>
      <c r="J13" s="102"/>
      <c r="K13" s="100"/>
      <c r="M13" s="333"/>
      <c r="N13" s="352"/>
      <c r="O13" s="353" t="e">
        <f>VLOOKUP(N13,'пр.взв.'!B3:E28,2,FALSE)</f>
        <v>#N/A</v>
      </c>
      <c r="P13" s="354" t="e">
        <f>VLOOKUP(N13,'пр.взв.'!B3:E28,4,FALSE)</f>
        <v>#N/A</v>
      </c>
      <c r="Q13" s="34"/>
    </row>
    <row r="14" spans="3:17" ht="15" customHeight="1">
      <c r="C14" s="292"/>
      <c r="D14" s="86"/>
      <c r="E14" s="84"/>
      <c r="F14" s="85"/>
      <c r="G14" s="87"/>
      <c r="H14" s="87"/>
      <c r="I14" s="90"/>
      <c r="J14" s="102"/>
      <c r="K14" s="103">
        <v>1</v>
      </c>
      <c r="M14" s="327"/>
      <c r="N14" s="355"/>
      <c r="O14" s="356"/>
      <c r="P14" s="357"/>
      <c r="Q14" s="34"/>
    </row>
    <row r="15" spans="3:17" ht="15" customHeight="1" thickBot="1">
      <c r="C15" s="293"/>
      <c r="D15" s="86"/>
      <c r="E15" s="84"/>
      <c r="F15" s="85"/>
      <c r="G15" s="87"/>
      <c r="H15" s="87"/>
      <c r="I15" s="90"/>
      <c r="J15" s="102"/>
      <c r="K15" s="125" t="s">
        <v>61</v>
      </c>
      <c r="M15" s="328"/>
      <c r="N15" s="355"/>
      <c r="O15" s="356"/>
      <c r="P15" s="357"/>
      <c r="Q15" s="34"/>
    </row>
    <row r="16" spans="1:17" ht="15" customHeight="1" thickBot="1">
      <c r="A16" s="285" t="s">
        <v>40</v>
      </c>
      <c r="B16" s="93"/>
      <c r="C16" s="288">
        <v>2</v>
      </c>
      <c r="D16" s="315" t="str">
        <f>VLOOKUP(C16,'пр.взв.'!B7:F22,2,FALSE)</f>
        <v>PETRUSHCHAK Mariya</v>
      </c>
      <c r="E16" s="290">
        <f>VLOOKUP(C16,'пр.взв.'!B7:F22,3,FALSE)</f>
        <v>1992</v>
      </c>
      <c r="F16" s="311" t="str">
        <f>VLOOKUP(C16,'пр.взв.'!B7:F22,4,FALSE)</f>
        <v>UKR</v>
      </c>
      <c r="G16" s="87"/>
      <c r="H16" s="87"/>
      <c r="I16" s="90"/>
      <c r="J16" s="102"/>
      <c r="K16" s="100"/>
      <c r="M16" s="327"/>
      <c r="N16" s="355"/>
      <c r="O16" s="356"/>
      <c r="P16" s="357"/>
      <c r="Q16" s="34"/>
    </row>
    <row r="17" spans="1:17" ht="15" customHeight="1">
      <c r="A17" s="286"/>
      <c r="B17" s="93"/>
      <c r="C17" s="289"/>
      <c r="D17" s="316">
        <f>'пр.взв.'!C10</f>
        <v>0</v>
      </c>
      <c r="E17" s="291"/>
      <c r="F17" s="312">
        <f>'пр.взв.'!E10</f>
        <v>0</v>
      </c>
      <c r="G17" s="94">
        <v>2</v>
      </c>
      <c r="H17" s="87"/>
      <c r="I17" s="90"/>
      <c r="J17" s="102"/>
      <c r="K17" s="100"/>
      <c r="M17" s="328"/>
      <c r="N17" s="355"/>
      <c r="O17" s="356"/>
      <c r="P17" s="357"/>
      <c r="Q17" s="34"/>
    </row>
    <row r="18" spans="1:17" ht="15" customHeight="1" thickBot="1">
      <c r="A18" s="286"/>
      <c r="B18" s="93"/>
      <c r="C18" s="298">
        <v>6</v>
      </c>
      <c r="D18" s="300">
        <f>VLOOKUP(C18,'пр.взв.'!B7:F22,2,FALSE)</f>
        <v>0</v>
      </c>
      <c r="E18" s="296">
        <f>VLOOKUP(C18,'пр.взв.'!B7:F22,3,FALSE)</f>
        <v>0</v>
      </c>
      <c r="F18" s="313">
        <f>VLOOKUP(C18,'пр.взв.'!B7:F22,4,FALSE)</f>
        <v>0</v>
      </c>
      <c r="G18" s="123"/>
      <c r="H18" s="88"/>
      <c r="I18" s="89"/>
      <c r="J18" s="102"/>
      <c r="K18" s="100"/>
      <c r="M18" s="325"/>
      <c r="N18" s="355"/>
      <c r="O18" s="356"/>
      <c r="P18" s="357"/>
      <c r="Q18" s="34"/>
    </row>
    <row r="19" spans="1:17" ht="15" customHeight="1" thickBot="1">
      <c r="A19" s="287"/>
      <c r="B19" s="93"/>
      <c r="C19" s="299"/>
      <c r="D19" s="301">
        <f>'пр.взв.'!C18</f>
        <v>0</v>
      </c>
      <c r="E19" s="297"/>
      <c r="F19" s="314">
        <f>'пр.взв.'!E18</f>
        <v>0</v>
      </c>
      <c r="G19" s="87"/>
      <c r="H19" s="90"/>
      <c r="I19" s="95">
        <v>2</v>
      </c>
      <c r="J19" s="104"/>
      <c r="K19" s="100"/>
      <c r="M19" s="326"/>
      <c r="N19" s="355"/>
      <c r="O19" s="356"/>
      <c r="P19" s="357"/>
      <c r="Q19" s="34"/>
    </row>
    <row r="20" spans="1:17" ht="15" customHeight="1" thickBot="1">
      <c r="A20" s="285" t="s">
        <v>41</v>
      </c>
      <c r="B20" s="93"/>
      <c r="C20" s="288">
        <v>4</v>
      </c>
      <c r="D20" s="315" t="str">
        <f>VLOOKUP(C20,'пр.взв.'!B7:F22,2,FALSE)</f>
        <v>TONU Diana</v>
      </c>
      <c r="E20" s="290">
        <f>VLOOKUP(C20,'пр.взв.'!B7:F22,3,FALSE)</f>
        <v>1993</v>
      </c>
      <c r="F20" s="311" t="str">
        <f>VLOOKUP(C20,'пр.взв.'!B7:F22,4,FALSE)</f>
        <v>MDA</v>
      </c>
      <c r="G20" s="87"/>
      <c r="H20" s="90"/>
      <c r="I20" s="124" t="s">
        <v>60</v>
      </c>
      <c r="J20" s="76"/>
      <c r="K20" s="100"/>
      <c r="M20" s="325"/>
      <c r="N20" s="355"/>
      <c r="O20" s="356"/>
      <c r="P20" s="357"/>
      <c r="Q20" s="34"/>
    </row>
    <row r="21" spans="1:17" ht="15" customHeight="1">
      <c r="A21" s="286"/>
      <c r="B21" s="93"/>
      <c r="C21" s="289"/>
      <c r="D21" s="316">
        <f>'пр.взв.'!C14</f>
        <v>0</v>
      </c>
      <c r="E21" s="291"/>
      <c r="F21" s="312">
        <f>'пр.взв.'!E14</f>
        <v>0</v>
      </c>
      <c r="G21" s="95">
        <v>4</v>
      </c>
      <c r="H21" s="91"/>
      <c r="I21" s="89"/>
      <c r="J21" s="76"/>
      <c r="K21" s="100"/>
      <c r="M21" s="326"/>
      <c r="N21" s="355"/>
      <c r="O21" s="356"/>
      <c r="P21" s="357"/>
      <c r="Q21" s="34"/>
    </row>
    <row r="22" spans="1:17" ht="15" customHeight="1" thickBot="1">
      <c r="A22" s="286"/>
      <c r="B22" s="93"/>
      <c r="C22" s="298">
        <v>8</v>
      </c>
      <c r="D22" s="300">
        <f>VLOOKUP(C22,'пр.взв.'!B7:F22,2,FALSE)</f>
        <v>0</v>
      </c>
      <c r="E22" s="296">
        <f>VLOOKUP(C22,'пр.взв.'!B7:F22,3,FALSE)</f>
        <v>0</v>
      </c>
      <c r="F22" s="313">
        <f>VLOOKUP(C22,'пр.взв.'!B7:F22,4,FALSE)</f>
        <v>0</v>
      </c>
      <c r="G22" s="124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287"/>
      <c r="B23" s="93"/>
      <c r="C23" s="299"/>
      <c r="D23" s="301">
        <f>'пр.взв.'!C22</f>
        <v>0</v>
      </c>
      <c r="E23" s="297"/>
      <c r="F23" s="314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06" t="s">
        <v>44</v>
      </c>
      <c r="D24" s="306"/>
      <c r="E24" s="306"/>
      <c r="F24" s="306"/>
      <c r="G24" s="306"/>
      <c r="H24" s="306"/>
      <c r="I24" s="306"/>
      <c r="J24" s="306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09"/>
      <c r="D27" s="109"/>
      <c r="E27" s="110"/>
      <c r="H27" s="307"/>
      <c r="I27" s="105"/>
      <c r="J27" s="71"/>
      <c r="K27" s="116"/>
      <c r="L27" s="116"/>
      <c r="M27" s="116"/>
    </row>
    <row r="28" spans="3:13" ht="12.75" customHeight="1" thickBot="1">
      <c r="C28" s="310"/>
      <c r="D28" s="111"/>
      <c r="E28" s="110"/>
      <c r="H28" s="308"/>
      <c r="I28" s="117"/>
      <c r="J28" s="73"/>
      <c r="K28" s="106"/>
      <c r="L28" s="116"/>
      <c r="M28" s="116"/>
    </row>
    <row r="29" spans="3:13" ht="15.75" customHeight="1">
      <c r="C29" s="112"/>
      <c r="D29" s="113"/>
      <c r="E29" s="108">
        <v>3</v>
      </c>
      <c r="H29" s="107"/>
      <c r="I29" s="116"/>
      <c r="J29" s="120"/>
      <c r="K29" s="116"/>
      <c r="L29" s="329">
        <v>4</v>
      </c>
      <c r="M29" s="330"/>
    </row>
    <row r="30" spans="3:13" ht="12.75" customHeight="1" thickBot="1">
      <c r="C30" s="112"/>
      <c r="D30" s="113"/>
      <c r="E30" s="114"/>
      <c r="H30" s="107"/>
      <c r="I30" s="116"/>
      <c r="J30" s="118"/>
      <c r="K30" s="116"/>
      <c r="L30" s="331"/>
      <c r="M30" s="332"/>
    </row>
    <row r="31" spans="3:13" ht="13.5" customHeight="1">
      <c r="C31" s="302"/>
      <c r="D31" s="115"/>
      <c r="E31" s="110"/>
      <c r="H31" s="323"/>
      <c r="I31" s="119"/>
      <c r="J31" s="75"/>
      <c r="K31" s="121"/>
      <c r="L31" s="116"/>
      <c r="M31" s="116"/>
    </row>
    <row r="32" spans="3:13" ht="18.75" thickBot="1">
      <c r="C32" s="303"/>
      <c r="D32" s="109"/>
      <c r="E32" s="110"/>
      <c r="H32" s="324"/>
      <c r="I32" s="105"/>
      <c r="J32" s="71"/>
      <c r="K32" s="116"/>
      <c r="L32" s="116"/>
      <c r="M32" s="116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Belgates.by</cp:lastModifiedBy>
  <cp:lastPrinted>2012-04-08T06:05:39Z</cp:lastPrinted>
  <dcterms:created xsi:type="dcterms:W3CDTF">1996-10-08T23:32:33Z</dcterms:created>
  <dcterms:modified xsi:type="dcterms:W3CDTF">2012-04-08T11:05:41Z</dcterms:modified>
  <cp:category/>
  <cp:version/>
  <cp:contentType/>
  <cp:contentStatus/>
</cp:coreProperties>
</file>