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 протокол" sheetId="1" r:id="rId1"/>
    <sheet name="наградной лист" sheetId="2" r:id="rId2"/>
    <sheet name="пр. хода" sheetId="3" r:id="rId3"/>
    <sheet name="ПОЛУФИНАЛ ФИНАЛ" sheetId="4" r:id="rId4"/>
    <sheet name="пр.взвешивания" sheetId="5" r:id="rId5"/>
    <sheet name="круги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<sst xmlns="http://schemas.openxmlformats.org/spreadsheetml/2006/main" count="454" uniqueCount="172">
  <si>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</si>
  <si>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</si>
  <si>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</si>
  <si>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</si>
  <si>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</si>
  <si>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</si>
  <si>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</si>
  <si>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</si>
  <si>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</si>
  <si>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</si>
  <si>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</si>
  <si>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</si>
  <si>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</si>
  <si>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</si>
  <si>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</si>
  <si>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</si>
  <si>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</si>
  <si>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</si>
  <si>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</si>
  <si>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</si>
  <si>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</si>
  <si>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</si>
  <si>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</si>
  <si>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</si>
  <si>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</si>
  <si>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</si>
  <si>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Занятое место</t>
  </si>
  <si>
    <t>СОСТАВ ПАР ПО КРУГАМ</t>
  </si>
  <si>
    <t>СВОБОДЕН</t>
  </si>
  <si>
    <t>1</t>
  </si>
  <si>
    <t>3</t>
  </si>
  <si>
    <t>2</t>
  </si>
  <si>
    <t xml:space="preserve">ПРОТОКОЛ ХОДА СОРЕВНОВАНИЙ       </t>
  </si>
  <si>
    <t>ВСЕРОССИЙСКАЯ ФЕДЕРАЦИЯ САМБО</t>
  </si>
  <si>
    <t>А1</t>
  </si>
  <si>
    <t>А2</t>
  </si>
  <si>
    <t>А3</t>
  </si>
  <si>
    <t>А4</t>
  </si>
  <si>
    <t>Б1</t>
  </si>
  <si>
    <t>Б2</t>
  </si>
  <si>
    <t>Б3</t>
  </si>
  <si>
    <t>Б4</t>
  </si>
  <si>
    <t>ИТОГОВЫЙ ПРОТОКОЛ</t>
  </si>
  <si>
    <t xml:space="preserve">ПРОТОКОЛ ХОДА СОРЕВНОВАНИЙ  </t>
  </si>
  <si>
    <t>А1А2</t>
  </si>
  <si>
    <t>А3А4</t>
  </si>
  <si>
    <t>Б1Б2</t>
  </si>
  <si>
    <t>Б3Б4</t>
  </si>
  <si>
    <t>ПОЛУФТНАЛ</t>
  </si>
  <si>
    <t>4 КРУГ</t>
  </si>
  <si>
    <t>5 КРУГ</t>
  </si>
  <si>
    <t>6 КРУГ</t>
  </si>
  <si>
    <t>7 КРУГ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</si>
  <si>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</si>
  <si>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</si>
  <si>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</si>
  <si>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</si>
  <si>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</si>
  <si>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</si>
  <si>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5-6</t>
  </si>
  <si>
    <t>7-8</t>
  </si>
  <si>
    <t>9-12</t>
  </si>
  <si>
    <t>13-16</t>
  </si>
  <si>
    <t>Н.Ю. Глушкова</t>
  </si>
  <si>
    <t>/г. Рязань/</t>
  </si>
  <si>
    <t>17-19</t>
  </si>
  <si>
    <t>ДВФО</t>
  </si>
  <si>
    <t xml:space="preserve"> Приморский Владивосток УФК и С</t>
  </si>
  <si>
    <t>Леонтьев ЮА Фалеева ОА</t>
  </si>
  <si>
    <t>МОС</t>
  </si>
  <si>
    <t>ЦФО</t>
  </si>
  <si>
    <t>ПФО</t>
  </si>
  <si>
    <t>СФО</t>
  </si>
  <si>
    <t>Гончаров ВИ</t>
  </si>
  <si>
    <t>ЮФО</t>
  </si>
  <si>
    <t>МКС</t>
  </si>
  <si>
    <t xml:space="preserve">Москва С-70 Д </t>
  </si>
  <si>
    <t xml:space="preserve"> </t>
  </si>
  <si>
    <t>B</t>
  </si>
  <si>
    <t>ГРИБОВА Елена Александровна</t>
  </si>
  <si>
    <t>18.09.94 КМС</t>
  </si>
  <si>
    <t>Ярославская Рыбинск ПР</t>
  </si>
  <si>
    <t>Хорев ЮА</t>
  </si>
  <si>
    <t>МИРЗОЯН Сусанна Кареновна</t>
  </si>
  <si>
    <t>20.01.86 ЗМС</t>
  </si>
  <si>
    <t>Пензенская Пенза ВС</t>
  </si>
  <si>
    <t>Бурментьев ВН Голованов ОИ</t>
  </si>
  <si>
    <t>СЕНЮЕВА Мария Владимировна</t>
  </si>
  <si>
    <t>25.12.88 КМС</t>
  </si>
  <si>
    <t>Ханбабаев РК Некрасова АС Ходырев АН</t>
  </si>
  <si>
    <t>КИРСАНОВА Наталья Алексеевна</t>
  </si>
  <si>
    <t>30.04.88 КМС</t>
  </si>
  <si>
    <t>Татарстан Шемордан ПР</t>
  </si>
  <si>
    <t>Шаримзянов МР</t>
  </si>
  <si>
    <t>ВИЦИНА Юлия Вячеславовна</t>
  </si>
  <si>
    <t>09.06.90 мс</t>
  </si>
  <si>
    <t>009822</t>
  </si>
  <si>
    <t>ДМИТРИЕВА Елена Ивановна</t>
  </si>
  <si>
    <t>04.04.91 1</t>
  </si>
  <si>
    <t>КУВАТОВА Регина Галиулловна</t>
  </si>
  <si>
    <t>06.08.92 кмс</t>
  </si>
  <si>
    <t>Оренбургская Кувандык МО</t>
  </si>
  <si>
    <t xml:space="preserve">Баширов РЗ </t>
  </si>
  <si>
    <t>ЧЕРНЕЦОВА Наталья Борисовна</t>
  </si>
  <si>
    <t>04.05.86 мсмк</t>
  </si>
  <si>
    <t>000535  4508786065.</t>
  </si>
  <si>
    <t>Савбуров АЛ Шмаков ОВ</t>
  </si>
  <si>
    <t>СЕХНИАШВИЛИИ Этери Шотаевна</t>
  </si>
  <si>
    <t>19.10.91 МС</t>
  </si>
  <si>
    <t>Краснодарский Краснодар Д</t>
  </si>
  <si>
    <t>019633023</t>
  </si>
  <si>
    <t>Хайбулаев ГА</t>
  </si>
  <si>
    <t>ДУБИНИНА Елена Владимировна</t>
  </si>
  <si>
    <t>11.08.87 мс</t>
  </si>
  <si>
    <t>Брянская Брянск ЛОК</t>
  </si>
  <si>
    <t>1506611464.</t>
  </si>
  <si>
    <t xml:space="preserve">Северюхина ОМ </t>
  </si>
  <si>
    <t>ВАЛЕЕВА Лилия Ревгатовна</t>
  </si>
  <si>
    <t>20.11.88 мс</t>
  </si>
  <si>
    <t>Ульяновская, Димитровград ПР</t>
  </si>
  <si>
    <t>0087980  7308645030.</t>
  </si>
  <si>
    <t>Тукшинкин О.Н. Плисов ОВ Исаев ЕН</t>
  </si>
  <si>
    <t>ХАЛИКОВА Анжелика Ринатовна</t>
  </si>
  <si>
    <t>23.05.93 КМС</t>
  </si>
  <si>
    <t>Татарстан Н.Челны ПР</t>
  </si>
  <si>
    <t>Ахметов ШЯ</t>
  </si>
  <si>
    <t>АЛИЕВА Диана Владиславовна</t>
  </si>
  <si>
    <t>02.11.89 мсмк</t>
  </si>
  <si>
    <t>000738  2209446117.</t>
  </si>
  <si>
    <t>Садковский ЕА Тизяев ВА</t>
  </si>
  <si>
    <t>ИВАНОВА Елена Геннадьнвна</t>
  </si>
  <si>
    <t>15.05.87 МС</t>
  </si>
  <si>
    <t>СЗФО</t>
  </si>
  <si>
    <t>Псковская Псков РССС</t>
  </si>
  <si>
    <t>008995   5806893724</t>
  </si>
  <si>
    <t>Алекминский ДС Михайлов ДВ</t>
  </si>
  <si>
    <t>МИХАЙЛОВА Дарья Андреевна</t>
  </si>
  <si>
    <t>27.11.91 МС</t>
  </si>
  <si>
    <t>Тверская Ржев МО</t>
  </si>
  <si>
    <t>Образцов АН</t>
  </si>
  <si>
    <t>ТАРТЫКОВА Надежда Зиннатовна</t>
  </si>
  <si>
    <t>21.05.90 мс</t>
  </si>
  <si>
    <t xml:space="preserve"> Кемеровская Юрга МО</t>
  </si>
  <si>
    <t>008719 3204766668.</t>
  </si>
  <si>
    <t>КУЗЯЕВА Анна Владимировна</t>
  </si>
  <si>
    <t>18.04.89 МС</t>
  </si>
  <si>
    <t>Нижегоровдская Кстово ПР</t>
  </si>
  <si>
    <t>003372  2208346398/</t>
  </si>
  <si>
    <t>Кожемякин ВС</t>
  </si>
  <si>
    <t>ГРЕБЕННИКОВА Анна Владимировна</t>
  </si>
  <si>
    <t>12.07.86 МС</t>
  </si>
  <si>
    <t>Московская Климовск МО</t>
  </si>
  <si>
    <t>Воробьев ДВ Кряклин ВЛ Колганов ИВ</t>
  </si>
  <si>
    <t>ХАРИТОНОВА Анна Игоревна</t>
  </si>
  <si>
    <t>12.3.85 кмс</t>
  </si>
  <si>
    <t xml:space="preserve"> МКС</t>
  </si>
  <si>
    <t xml:space="preserve"> Быстров И Сабуров АЛ Комягина НВ</t>
  </si>
  <si>
    <t>ГОРЕЛИКОВА Анна Вадимовна</t>
  </si>
  <si>
    <t>06.03.92 МС</t>
  </si>
  <si>
    <t>Краснодарский Крымск МО</t>
  </si>
  <si>
    <t>Адамян АВ</t>
  </si>
  <si>
    <t>в.к.  52    кг</t>
  </si>
  <si>
    <t>2,00</t>
  </si>
  <si>
    <t>1,00</t>
  </si>
  <si>
    <t>3,05</t>
  </si>
  <si>
    <t>1,10</t>
  </si>
  <si>
    <t>1,40</t>
  </si>
  <si>
    <t>0.10</t>
  </si>
  <si>
    <t>3,40</t>
  </si>
  <si>
    <t>1,50</t>
  </si>
  <si>
    <t>0,10</t>
  </si>
  <si>
    <t>4/0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</si>
</sst>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4"/>
      <color indexed="10"/>
      <name val="CyrillicOld"/>
      <family val="0"/>
    </font>
    <font>
      <b/>
      <i/>
      <sz val="12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name val="Arial Narrow"/>
      <family val="2"/>
    </font>
    <font>
      <u val="single"/>
      <sz val="10"/>
      <color indexed="36"/>
      <name val="Arial"/>
      <family val="0"/>
    </font>
    <font>
      <b/>
      <sz val="12"/>
      <color indexed="9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0"/>
    </font>
    <font>
      <sz val="10"/>
      <color indexed="9"/>
      <name val="Arial Narrow"/>
      <family val="2"/>
    </font>
    <font>
      <b/>
      <sz val="16"/>
      <color indexed="10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15" applyFont="1" applyBorder="1" applyAlignment="1">
      <alignment horizontal="center"/>
    </xf>
    <xf numFmtId="0" fontId="6" fillId="0" borderId="7" xfId="15" applyFont="1" applyBorder="1" applyAlignment="1">
      <alignment horizontal="center"/>
    </xf>
    <xf numFmtId="0" fontId="6" fillId="2" borderId="8" xfId="0" applyNumberFormat="1" applyFont="1" applyFill="1" applyBorder="1" applyAlignment="1">
      <alignment horizontal="center"/>
    </xf>
    <xf numFmtId="0" fontId="6" fillId="0" borderId="9" xfId="15" applyNumberFormat="1" applyFont="1" applyBorder="1" applyAlignment="1">
      <alignment horizontal="center"/>
    </xf>
    <xf numFmtId="0" fontId="4" fillId="0" borderId="10" xfId="15" applyFont="1" applyBorder="1" applyAlignment="1">
      <alignment horizontal="center"/>
    </xf>
    <xf numFmtId="0" fontId="4" fillId="0" borderId="1" xfId="15" applyFont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0" fontId="4" fillId="0" borderId="12" xfId="15" applyNumberFormat="1" applyFont="1" applyBorder="1" applyAlignment="1">
      <alignment horizontal="center"/>
    </xf>
    <xf numFmtId="0" fontId="6" fillId="0" borderId="0" xfId="15" applyFont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3" xfId="0" applyNumberFormat="1" applyFont="1" applyFill="1" applyBorder="1" applyAlignment="1">
      <alignment horizontal="center"/>
    </xf>
    <xf numFmtId="0" fontId="6" fillId="0" borderId="13" xfId="15" applyNumberFormat="1" applyFon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3" xfId="0" applyNumberFormat="1" applyFont="1" applyFill="1" applyBorder="1" applyAlignment="1">
      <alignment horizontal="center"/>
    </xf>
    <xf numFmtId="0" fontId="4" fillId="0" borderId="13" xfId="15" applyNumberFormat="1" applyFont="1" applyBorder="1" applyAlignment="1">
      <alignment horizontal="center"/>
    </xf>
    <xf numFmtId="0" fontId="6" fillId="0" borderId="14" xfId="15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0" borderId="14" xfId="15" applyNumberFormat="1" applyFont="1" applyBorder="1" applyAlignment="1">
      <alignment horizontal="center"/>
    </xf>
    <xf numFmtId="0" fontId="6" fillId="2" borderId="16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10" xfId="15" applyNumberFormat="1" applyFont="1" applyBorder="1" applyAlignment="1">
      <alignment horizontal="center"/>
    </xf>
    <xf numFmtId="0" fontId="4" fillId="2" borderId="17" xfId="0" applyNumberFormat="1" applyFont="1" applyFill="1" applyBorder="1" applyAlignment="1">
      <alignment horizontal="center"/>
    </xf>
    <xf numFmtId="0" fontId="6" fillId="2" borderId="18" xfId="0" applyNumberFormat="1" applyFont="1" applyFill="1" applyBorder="1" applyAlignment="1">
      <alignment horizontal="center"/>
    </xf>
    <xf numFmtId="0" fontId="4" fillId="0" borderId="19" xfId="15" applyFont="1" applyBorder="1" applyAlignment="1">
      <alignment horizontal="center"/>
    </xf>
    <xf numFmtId="0" fontId="4" fillId="0" borderId="20" xfId="15" applyFont="1" applyBorder="1" applyAlignment="1">
      <alignment horizontal="center"/>
    </xf>
    <xf numFmtId="0" fontId="4" fillId="0" borderId="21" xfId="15" applyNumberFormat="1" applyFont="1" applyBorder="1" applyAlignment="1">
      <alignment horizontal="center"/>
    </xf>
    <xf numFmtId="0" fontId="4" fillId="2" borderId="19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2" borderId="8" xfId="0" applyFont="1" applyFill="1" applyBorder="1" applyAlignment="1">
      <alignment horizontal="center"/>
    </xf>
    <xf numFmtId="0" fontId="6" fillId="0" borderId="22" xfId="15" applyFont="1" applyBorder="1" applyAlignment="1">
      <alignment horizontal="center"/>
    </xf>
    <xf numFmtId="0" fontId="6" fillId="0" borderId="6" xfId="15" applyNumberFormat="1" applyFont="1" applyBorder="1" applyAlignment="1">
      <alignment horizontal="center"/>
    </xf>
    <xf numFmtId="0" fontId="6" fillId="0" borderId="22" xfId="15" applyNumberFormat="1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23" xfId="15" applyFont="1" applyBorder="1" applyAlignment="1">
      <alignment horizontal="center"/>
    </xf>
    <xf numFmtId="0" fontId="4" fillId="0" borderId="23" xfId="15" applyNumberFormat="1" applyFont="1" applyBorder="1" applyAlignment="1">
      <alignment horizontal="center"/>
    </xf>
    <xf numFmtId="0" fontId="6" fillId="0" borderId="24" xfId="15" applyFont="1" applyBorder="1" applyAlignment="1">
      <alignment horizontal="center"/>
    </xf>
    <xf numFmtId="0" fontId="6" fillId="0" borderId="25" xfId="15" applyFont="1" applyBorder="1" applyAlignment="1">
      <alignment horizontal="center"/>
    </xf>
    <xf numFmtId="0" fontId="6" fillId="0" borderId="26" xfId="15" applyNumberFormat="1" applyFont="1" applyBorder="1" applyAlignment="1">
      <alignment horizontal="center"/>
    </xf>
    <xf numFmtId="0" fontId="6" fillId="0" borderId="25" xfId="15" applyNumberFormat="1" applyFont="1" applyBorder="1" applyAlignment="1">
      <alignment horizontal="center"/>
    </xf>
    <xf numFmtId="0" fontId="4" fillId="0" borderId="27" xfId="15" applyFont="1" applyBorder="1" applyAlignment="1">
      <alignment horizontal="center"/>
    </xf>
    <xf numFmtId="0" fontId="4" fillId="0" borderId="27" xfId="15" applyNumberFormat="1" applyFont="1" applyBorder="1" applyAlignment="1">
      <alignment horizontal="center"/>
    </xf>
    <xf numFmtId="0" fontId="6" fillId="0" borderId="28" xfId="15" applyFont="1" applyBorder="1" applyAlignment="1">
      <alignment horizontal="center"/>
    </xf>
    <xf numFmtId="0" fontId="6" fillId="0" borderId="29" xfId="15" applyFont="1" applyBorder="1" applyAlignment="1">
      <alignment horizontal="center"/>
    </xf>
    <xf numFmtId="0" fontId="6" fillId="0" borderId="29" xfId="15" applyNumberFormat="1" applyFont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0" borderId="14" xfId="15" applyNumberFormat="1" applyFont="1" applyBorder="1" applyAlignment="1">
      <alignment horizontal="center"/>
    </xf>
    <xf numFmtId="0" fontId="6" fillId="2" borderId="29" xfId="0" applyNumberFormat="1" applyFont="1" applyFill="1" applyBorder="1" applyAlignment="1">
      <alignment horizontal="center"/>
    </xf>
    <xf numFmtId="0" fontId="4" fillId="0" borderId="21" xfId="15" applyFont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0" borderId="20" xfId="15" applyNumberFormat="1" applyFont="1" applyBorder="1" applyAlignment="1">
      <alignment horizontal="center"/>
    </xf>
    <xf numFmtId="0" fontId="4" fillId="2" borderId="32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/>
    </xf>
    <xf numFmtId="0" fontId="6" fillId="0" borderId="33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13" fillId="0" borderId="0" xfId="15" applyFont="1" applyBorder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2" borderId="14" xfId="0" applyNumberFormat="1" applyFont="1" applyFill="1" applyBorder="1" applyAlignment="1">
      <alignment horizontal="center"/>
    </xf>
    <xf numFmtId="0" fontId="6" fillId="0" borderId="35" xfId="15" applyNumberFormat="1" applyFont="1" applyBorder="1" applyAlignment="1">
      <alignment horizontal="center"/>
    </xf>
    <xf numFmtId="0" fontId="4" fillId="2" borderId="10" xfId="0" applyNumberFormat="1" applyFont="1" applyFill="1" applyBorder="1" applyAlignment="1">
      <alignment horizontal="center"/>
    </xf>
    <xf numFmtId="0" fontId="4" fillId="0" borderId="36" xfId="15" applyNumberFormat="1" applyFont="1" applyBorder="1" applyAlignment="1">
      <alignment horizontal="center"/>
    </xf>
    <xf numFmtId="0" fontId="4" fillId="2" borderId="30" xfId="0" applyNumberFormat="1" applyFont="1" applyFill="1" applyBorder="1" applyAlignment="1">
      <alignment horizontal="center"/>
    </xf>
    <xf numFmtId="0" fontId="4" fillId="2" borderId="31" xfId="0" applyNumberFormat="1" applyFont="1" applyFill="1" applyBorder="1" applyAlignment="1">
      <alignment horizontal="center"/>
    </xf>
    <xf numFmtId="0" fontId="6" fillId="0" borderId="0" xfId="15" applyNumberFormat="1" applyFont="1" applyBorder="1" applyAlignment="1">
      <alignment horizontal="center"/>
    </xf>
    <xf numFmtId="0" fontId="4" fillId="0" borderId="0" xfId="15" applyNumberFormat="1" applyFont="1" applyBorder="1" applyAlignment="1">
      <alignment horizontal="center"/>
    </xf>
    <xf numFmtId="0" fontId="6" fillId="0" borderId="15" xfId="15" applyNumberFormat="1" applyFont="1" applyBorder="1" applyAlignment="1">
      <alignment horizontal="center"/>
    </xf>
    <xf numFmtId="0" fontId="4" fillId="0" borderId="1" xfId="15" applyNumberFormat="1" applyFont="1" applyBorder="1" applyAlignment="1">
      <alignment horizontal="center"/>
    </xf>
    <xf numFmtId="0" fontId="4" fillId="2" borderId="15" xfId="0" applyNumberFormat="1" applyFont="1" applyFill="1" applyBorder="1" applyAlignment="1">
      <alignment horizontal="center"/>
    </xf>
    <xf numFmtId="0" fontId="4" fillId="2" borderId="37" xfId="0" applyNumberFormat="1" applyFont="1" applyFill="1" applyBorder="1" applyAlignment="1">
      <alignment horizontal="center"/>
    </xf>
    <xf numFmtId="0" fontId="1" fillId="0" borderId="0" xfId="15" applyFont="1" applyAlignment="1">
      <alignment/>
    </xf>
    <xf numFmtId="0" fontId="13" fillId="0" borderId="0" xfId="15" applyFont="1" applyAlignment="1">
      <alignment horizontal="center" vertical="center"/>
    </xf>
    <xf numFmtId="0" fontId="2" fillId="0" borderId="0" xfId="15" applyFont="1" applyAlignment="1">
      <alignment horizontal="center" vertical="center"/>
    </xf>
    <xf numFmtId="0" fontId="6" fillId="0" borderId="22" xfId="0" applyNumberFormat="1" applyFont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center"/>
    </xf>
    <xf numFmtId="0" fontId="4" fillId="2" borderId="24" xfId="0" applyNumberFormat="1" applyFont="1" applyFill="1" applyBorder="1" applyAlignment="1">
      <alignment horizontal="center"/>
    </xf>
    <xf numFmtId="0" fontId="15" fillId="0" borderId="13" xfId="0" applyNumberFormat="1" applyFont="1" applyBorder="1" applyAlignment="1">
      <alignment horizontal="center"/>
    </xf>
    <xf numFmtId="0" fontId="15" fillId="0" borderId="30" xfId="0" applyNumberFormat="1" applyFont="1" applyBorder="1" applyAlignment="1">
      <alignment horizontal="center"/>
    </xf>
    <xf numFmtId="0" fontId="6" fillId="0" borderId="28" xfId="15" applyNumberFormat="1" applyFont="1" applyBorder="1" applyAlignment="1">
      <alignment horizontal="center"/>
    </xf>
    <xf numFmtId="0" fontId="4" fillId="0" borderId="11" xfId="15" applyNumberFormat="1" applyFont="1" applyBorder="1" applyAlignment="1">
      <alignment horizontal="center"/>
    </xf>
    <xf numFmtId="0" fontId="6" fillId="0" borderId="24" xfId="15" applyNumberFormat="1" applyFont="1" applyBorder="1" applyAlignment="1">
      <alignment horizontal="center"/>
    </xf>
    <xf numFmtId="0" fontId="4" fillId="0" borderId="39" xfId="15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vertical="center" wrapText="1"/>
    </xf>
    <xf numFmtId="0" fontId="6" fillId="0" borderId="3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4" fillId="2" borderId="7" xfId="0" applyNumberFormat="1" applyFont="1" applyFill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37" xfId="15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6" fillId="0" borderId="18" xfId="15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15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0" fillId="0" borderId="0" xfId="15" applyFont="1" applyAlignment="1">
      <alignment horizontal="right"/>
    </xf>
    <xf numFmtId="0" fontId="23" fillId="0" borderId="0" xfId="0" applyFont="1" applyAlignment="1">
      <alignment/>
    </xf>
    <xf numFmtId="0" fontId="14" fillId="0" borderId="37" xfId="15" applyFont="1" applyBorder="1" applyAlignment="1">
      <alignment vertical="center" wrapText="1"/>
    </xf>
    <xf numFmtId="0" fontId="14" fillId="0" borderId="0" xfId="15" applyFont="1" applyBorder="1" applyAlignment="1">
      <alignment vertical="center"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6" fillId="0" borderId="0" xfId="15" applyFont="1" applyBorder="1" applyAlignment="1">
      <alignment/>
    </xf>
    <xf numFmtId="0" fontId="13" fillId="0" borderId="0" xfId="15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15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3" fillId="0" borderId="0" xfId="15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6" fillId="0" borderId="40" xfId="15" applyFont="1" applyBorder="1" applyAlignment="1">
      <alignment horizontal="center"/>
    </xf>
    <xf numFmtId="0" fontId="15" fillId="0" borderId="12" xfId="15" applyNumberFormat="1" applyFont="1" applyBorder="1" applyAlignment="1">
      <alignment horizontal="center"/>
    </xf>
    <xf numFmtId="0" fontId="15" fillId="0" borderId="20" xfId="15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3" borderId="41" xfId="15" applyFont="1" applyFill="1" applyBorder="1" applyAlignment="1" applyProtection="1">
      <alignment horizontal="center" vertical="center" wrapText="1"/>
      <protection/>
    </xf>
    <xf numFmtId="0" fontId="3" fillId="3" borderId="42" xfId="15" applyFont="1" applyFill="1" applyBorder="1" applyAlignment="1" applyProtection="1">
      <alignment horizontal="center" vertical="center" wrapText="1"/>
      <protection/>
    </xf>
    <xf numFmtId="0" fontId="3" fillId="3" borderId="43" xfId="15" applyFont="1" applyFill="1" applyBorder="1" applyAlignment="1" applyProtection="1">
      <alignment horizontal="center" vertical="center" wrapText="1"/>
      <protection/>
    </xf>
    <xf numFmtId="0" fontId="0" fillId="0" borderId="7" xfId="15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10" fillId="4" borderId="41" xfId="15" applyFont="1" applyFill="1" applyBorder="1" applyAlignment="1">
      <alignment horizontal="center" vertical="center"/>
    </xf>
    <xf numFmtId="0" fontId="15" fillId="0" borderId="10" xfId="15" applyNumberFormat="1" applyFont="1" applyBorder="1" applyAlignment="1">
      <alignment horizontal="center"/>
    </xf>
    <xf numFmtId="0" fontId="15" fillId="0" borderId="27" xfId="15" applyNumberFormat="1" applyFont="1" applyBorder="1" applyAlignment="1">
      <alignment horizontal="center"/>
    </xf>
    <xf numFmtId="0" fontId="0" fillId="0" borderId="18" xfId="15" applyFont="1" applyBorder="1" applyAlignment="1">
      <alignment horizontal="center" vertical="center" wrapText="1"/>
    </xf>
    <xf numFmtId="0" fontId="0" fillId="0" borderId="12" xfId="15" applyFont="1" applyBorder="1" applyAlignment="1">
      <alignment horizontal="center" vertical="center" wrapText="1"/>
    </xf>
    <xf numFmtId="0" fontId="0" fillId="0" borderId="16" xfId="15" applyFont="1" applyBorder="1" applyAlignment="1">
      <alignment horizontal="center" vertical="center" wrapText="1"/>
    </xf>
    <xf numFmtId="0" fontId="0" fillId="0" borderId="17" xfId="15" applyFont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30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5" borderId="8" xfId="15" applyFont="1" applyFill="1" applyBorder="1" applyAlignment="1">
      <alignment horizontal="center" vertical="center"/>
    </xf>
    <xf numFmtId="0" fontId="10" fillId="5" borderId="38" xfId="15" applyFont="1" applyFill="1" applyBorder="1" applyAlignment="1">
      <alignment horizontal="center" vertical="center"/>
    </xf>
    <xf numFmtId="0" fontId="3" fillId="0" borderId="0" xfId="15" applyFont="1" applyAlignment="1">
      <alignment horizontal="right"/>
    </xf>
    <xf numFmtId="0" fontId="12" fillId="6" borderId="41" xfId="15" applyNumberFormat="1" applyFont="1" applyFill="1" applyBorder="1" applyAlignment="1" applyProtection="1">
      <alignment horizontal="center" vertical="center" wrapText="1"/>
      <protection/>
    </xf>
    <xf numFmtId="0" fontId="12" fillId="6" borderId="42" xfId="15" applyNumberFormat="1" applyFont="1" applyFill="1" applyBorder="1" applyAlignment="1" applyProtection="1">
      <alignment horizontal="center" vertical="center" wrapText="1"/>
      <protection/>
    </xf>
    <xf numFmtId="0" fontId="12" fillId="6" borderId="43" xfId="15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10" fillId="4" borderId="42" xfId="15" applyFont="1" applyFill="1" applyBorder="1" applyAlignment="1">
      <alignment horizontal="center" vertical="center"/>
    </xf>
    <xf numFmtId="0" fontId="10" fillId="4" borderId="43" xfId="15" applyFont="1" applyFill="1" applyBorder="1" applyAlignment="1">
      <alignment horizontal="center" vertical="center"/>
    </xf>
    <xf numFmtId="0" fontId="20" fillId="7" borderId="8" xfId="0" applyFont="1" applyFill="1" applyBorder="1" applyAlignment="1">
      <alignment horizontal="center" vertical="center"/>
    </xf>
    <xf numFmtId="0" fontId="20" fillId="7" borderId="24" xfId="0" applyFont="1" applyFill="1" applyBorder="1" applyAlignment="1">
      <alignment horizontal="center" vertical="center"/>
    </xf>
    <xf numFmtId="0" fontId="20" fillId="7" borderId="39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39" xfId="0" applyFont="1" applyFill="1" applyBorder="1" applyAlignment="1">
      <alignment horizontal="center" vertical="center"/>
    </xf>
    <xf numFmtId="0" fontId="20" fillId="8" borderId="8" xfId="0" applyFont="1" applyFill="1" applyBorder="1" applyAlignment="1">
      <alignment horizontal="center" vertical="center"/>
    </xf>
    <xf numFmtId="0" fontId="20" fillId="8" borderId="24" xfId="0" applyFont="1" applyFill="1" applyBorder="1" applyAlignment="1">
      <alignment horizontal="center" vertical="center"/>
    </xf>
    <xf numFmtId="0" fontId="20" fillId="8" borderId="39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4" fillId="0" borderId="0" xfId="15" applyFont="1" applyAlignment="1">
      <alignment horizontal="right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4" fillId="0" borderId="51" xfId="15" applyNumberFormat="1" applyFont="1" applyBorder="1" applyAlignment="1">
      <alignment horizontal="left" vertical="center" wrapText="1"/>
    </xf>
    <xf numFmtId="0" fontId="6" fillId="0" borderId="51" xfId="0" applyNumberFormat="1" applyFont="1" applyBorder="1" applyAlignment="1">
      <alignment horizontal="left" vertical="center" wrapText="1"/>
    </xf>
    <xf numFmtId="0" fontId="4" fillId="0" borderId="14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28" xfId="15" applyFont="1" applyBorder="1" applyAlignment="1">
      <alignment horizontal="center" vertical="center" wrapText="1"/>
    </xf>
    <xf numFmtId="0" fontId="4" fillId="0" borderId="11" xfId="15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4" fillId="0" borderId="53" xfId="15" applyNumberFormat="1" applyFont="1" applyBorder="1" applyAlignment="1">
      <alignment horizontal="left" vertical="center" wrapText="1"/>
    </xf>
    <xf numFmtId="0" fontId="6" fillId="0" borderId="54" xfId="0" applyNumberFormat="1" applyFont="1" applyBorder="1" applyAlignment="1">
      <alignment horizontal="left" vertical="center" wrapText="1"/>
    </xf>
    <xf numFmtId="0" fontId="4" fillId="0" borderId="6" xfId="15" applyNumberFormat="1" applyFont="1" applyBorder="1" applyAlignment="1">
      <alignment horizontal="center" vertical="center" wrapText="1"/>
    </xf>
    <xf numFmtId="0" fontId="4" fillId="0" borderId="13" xfId="15" applyNumberFormat="1" applyFont="1" applyBorder="1" applyAlignment="1">
      <alignment horizontal="center" vertical="center" wrapText="1"/>
    </xf>
    <xf numFmtId="0" fontId="4" fillId="0" borderId="8" xfId="15" applyFont="1" applyBorder="1" applyAlignment="1">
      <alignment horizontal="center" vertical="center" wrapText="1"/>
    </xf>
    <xf numFmtId="0" fontId="4" fillId="0" borderId="24" xfId="15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55" xfId="0" applyNumberFormat="1" applyFont="1" applyBorder="1" applyAlignment="1">
      <alignment/>
    </xf>
    <xf numFmtId="0" fontId="6" fillId="0" borderId="56" xfId="0" applyFont="1" applyBorder="1" applyAlignment="1">
      <alignment horizontal="center" vertical="center" wrapText="1"/>
    </xf>
    <xf numFmtId="0" fontId="4" fillId="0" borderId="27" xfId="15" applyNumberFormat="1" applyFont="1" applyBorder="1" applyAlignment="1">
      <alignment horizontal="left" vertical="center" wrapText="1"/>
    </xf>
    <xf numFmtId="0" fontId="6" fillId="0" borderId="57" xfId="0" applyNumberFormat="1" applyFont="1" applyBorder="1" applyAlignment="1">
      <alignment horizontal="left" vertical="center" wrapText="1"/>
    </xf>
    <xf numFmtId="0" fontId="4" fillId="0" borderId="20" xfId="15" applyNumberFormat="1" applyFont="1" applyBorder="1" applyAlignment="1">
      <alignment horizontal="center" vertical="center" wrapText="1"/>
    </xf>
    <xf numFmtId="0" fontId="4" fillId="0" borderId="39" xfId="15" applyFont="1" applyBorder="1" applyAlignment="1">
      <alignment horizontal="center" vertical="center" wrapText="1"/>
    </xf>
    <xf numFmtId="0" fontId="4" fillId="0" borderId="58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55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4" fillId="0" borderId="38" xfId="15" applyFont="1" applyBorder="1" applyAlignment="1">
      <alignment horizontal="center" vertical="center" wrapText="1"/>
    </xf>
    <xf numFmtId="0" fontId="4" fillId="0" borderId="36" xfId="15" applyFont="1" applyBorder="1" applyAlignment="1">
      <alignment horizontal="center" vertical="center" wrapText="1"/>
    </xf>
    <xf numFmtId="0" fontId="14" fillId="0" borderId="37" xfId="15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17" fillId="5" borderId="41" xfId="15" applyFont="1" applyFill="1" applyBorder="1" applyAlignment="1">
      <alignment horizontal="center" vertical="center"/>
    </xf>
    <xf numFmtId="0" fontId="17" fillId="5" borderId="42" xfId="0" applyFont="1" applyFill="1" applyBorder="1" applyAlignment="1">
      <alignment horizontal="center" vertical="center"/>
    </xf>
    <xf numFmtId="0" fontId="17" fillId="5" borderId="43" xfId="0" applyFont="1" applyFill="1" applyBorder="1" applyAlignment="1">
      <alignment horizontal="center" vertical="center"/>
    </xf>
    <xf numFmtId="0" fontId="6" fillId="0" borderId="50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/>
    </xf>
    <xf numFmtId="0" fontId="6" fillId="0" borderId="62" xfId="0" applyNumberFormat="1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4" fillId="0" borderId="0" xfId="15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4" fillId="0" borderId="0" xfId="15" applyNumberFormat="1" applyFont="1" applyBorder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3" fillId="0" borderId="0" xfId="15" applyFont="1" applyBorder="1" applyAlignment="1">
      <alignment horizontal="center" vertical="center" wrapText="1"/>
    </xf>
    <xf numFmtId="0" fontId="13" fillId="6" borderId="41" xfId="15" applyNumberFormat="1" applyFont="1" applyFill="1" applyBorder="1" applyAlignment="1" applyProtection="1">
      <alignment horizontal="center" vertical="center" wrapText="1"/>
      <protection/>
    </xf>
    <xf numFmtId="0" fontId="13" fillId="6" borderId="42" xfId="15" applyNumberFormat="1" applyFont="1" applyFill="1" applyBorder="1" applyAlignment="1" applyProtection="1">
      <alignment horizontal="center" vertical="center" wrapText="1"/>
      <protection/>
    </xf>
    <xf numFmtId="0" fontId="13" fillId="6" borderId="43" xfId="15" applyNumberFormat="1" applyFont="1" applyFill="1" applyBorder="1" applyAlignment="1" applyProtection="1">
      <alignment horizontal="center" vertical="center" wrapText="1"/>
      <protection/>
    </xf>
    <xf numFmtId="0" fontId="1" fillId="0" borderId="0" xfId="15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7" fillId="5" borderId="8" xfId="15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38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4" fillId="0" borderId="35" xfId="15" applyFont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4" fillId="0" borderId="31" xfId="15" applyFont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left" vertical="center" wrapText="1"/>
    </xf>
    <xf numFmtId="0" fontId="2" fillId="6" borderId="41" xfId="15" applyNumberFormat="1" applyFont="1" applyFill="1" applyBorder="1" applyAlignment="1" applyProtection="1">
      <alignment horizontal="center" vertical="center" wrapText="1"/>
      <protection/>
    </xf>
    <xf numFmtId="0" fontId="2" fillId="6" borderId="42" xfId="15" applyNumberFormat="1" applyFont="1" applyFill="1" applyBorder="1" applyAlignment="1" applyProtection="1">
      <alignment horizontal="center" vertical="center" wrapText="1"/>
      <protection/>
    </xf>
    <xf numFmtId="0" fontId="2" fillId="6" borderId="43" xfId="15" applyNumberFormat="1" applyFont="1" applyFill="1" applyBorder="1" applyAlignment="1" applyProtection="1">
      <alignment horizontal="center" vertical="center" wrapText="1"/>
      <protection/>
    </xf>
    <xf numFmtId="0" fontId="12" fillId="0" borderId="0" xfId="15" applyFont="1" applyAlignment="1">
      <alignment horizontal="right"/>
    </xf>
    <xf numFmtId="0" fontId="4" fillId="0" borderId="30" xfId="15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0" fillId="0" borderId="44" xfId="15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0" fillId="0" borderId="44" xfId="15" applyFont="1" applyFill="1" applyBorder="1" applyAlignment="1">
      <alignment horizontal="left" vertical="center" wrapText="1"/>
    </xf>
    <xf numFmtId="0" fontId="4" fillId="7" borderId="44" xfId="0" applyFont="1" applyFill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0" fontId="0" fillId="0" borderId="44" xfId="15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15" applyFont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15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44" xfId="15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4" fillId="0" borderId="44" xfId="15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0" xfId="15" applyFont="1" applyBorder="1" applyAlignment="1">
      <alignment horizontal="left" vertical="center" wrapText="1"/>
    </xf>
    <xf numFmtId="0" fontId="4" fillId="0" borderId="10" xfId="15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left" vertical="center" wrapText="1"/>
    </xf>
    <xf numFmtId="0" fontId="6" fillId="0" borderId="6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49" fontId="6" fillId="0" borderId="66" xfId="0" applyNumberFormat="1" applyFont="1" applyBorder="1" applyAlignment="1">
      <alignment horizontal="center" vertical="center" wrapText="1"/>
    </xf>
    <xf numFmtId="49" fontId="4" fillId="0" borderId="66" xfId="0" applyNumberFormat="1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23" xfId="15" applyNumberFormat="1" applyFont="1" applyBorder="1" applyAlignment="1">
      <alignment horizontal="center"/>
    </xf>
    <xf numFmtId="49" fontId="4" fillId="0" borderId="20" xfId="15" applyNumberFormat="1" applyFont="1" applyBorder="1" applyAlignment="1">
      <alignment horizontal="center"/>
    </xf>
    <xf numFmtId="49" fontId="4" fillId="0" borderId="27" xfId="15" applyNumberFormat="1" applyFont="1" applyBorder="1" applyAlignment="1">
      <alignment horizontal="center"/>
    </xf>
    <xf numFmtId="49" fontId="4" fillId="0" borderId="39" xfId="15" applyNumberFormat="1" applyFont="1" applyBorder="1" applyAlignment="1">
      <alignment horizontal="center"/>
    </xf>
    <xf numFmtId="49" fontId="4" fillId="0" borderId="11" xfId="15" applyNumberFormat="1" applyFont="1" applyBorder="1" applyAlignment="1">
      <alignment horizontal="center"/>
    </xf>
    <xf numFmtId="49" fontId="4" fillId="0" borderId="10" xfId="15" applyNumberFormat="1" applyFont="1" applyBorder="1" applyAlignment="1">
      <alignment horizontal="center"/>
    </xf>
    <xf numFmtId="49" fontId="4" fillId="0" borderId="1" xfId="15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13" xfId="15" applyNumberFormat="1" applyFont="1" applyBorder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581025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133350</xdr:rowOff>
    </xdr:from>
    <xdr:to>
      <xdr:col>1</xdr:col>
      <xdr:colOff>647700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3350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</xdr:colOff>
      <xdr:row>41</xdr:row>
      <xdr:rowOff>9525</xdr:rowOff>
    </xdr:from>
    <xdr:to>
      <xdr:col>22</xdr:col>
      <xdr:colOff>590550</xdr:colOff>
      <xdr:row>42</xdr:row>
      <xdr:rowOff>285750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58575" y="75152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2</xdr:row>
      <xdr:rowOff>57150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3;&#1056;%20&#1078;&#1077;&#1085;&#1097;&#1080;&#1085;&#1099;%202012%20&#1042;&#1099;&#1082;&#1089;&#1072;\&#1051;&#1080;&#1095;&#1085;&#1099;&#1081;%20&#1063;&#1077;&#1084;&#1087;&#1080;&#1086;&#1085;&#1072;&#1090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3;&#1056;%20&#1078;&#1077;&#1085;&#1097;&#1080;&#1085;&#1099;%202012%20&#1042;&#1099;&#1082;&#1089;&#1072;\&#1051;&#1080;&#1095;&#1085;&#1099;&#1081;%20&#1063;&#1077;&#1084;&#1087;&#1080;&#1086;&#1085;&#1072;&#1090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06 - 11 июня 2012 г.          г. Выкса</v>
          </cell>
        </row>
        <row r="6">
          <cell r="A6" t="str">
            <v>Гл. судья, судья МК</v>
          </cell>
        </row>
        <row r="7">
          <cell r="G7" t="str">
            <v>В.С. Зинчак </v>
          </cell>
        </row>
        <row r="8">
          <cell r="G8" t="str">
            <v>/г. Дзержинск/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S52"/>
  <sheetViews>
    <sheetView tabSelected="1" workbookViewId="0" topLeftCell="A13">
      <selection activeCell="A50" sqref="A1:H50"/>
    </sheetView>
  </sheetViews>
  <sheetFormatPr defaultColWidth="9.140625" defaultRowHeight="12.75"/>
  <cols>
    <col min="1" max="1" width="10.140625" style="0" customWidth="1"/>
    <col min="2" max="2" width="7.28125" style="0" customWidth="1"/>
    <col min="3" max="3" width="27.28125" style="0" customWidth="1"/>
    <col min="5" max="5" width="8.57421875" style="0" customWidth="1"/>
    <col min="6" max="6" width="14.421875" style="0" customWidth="1"/>
    <col min="7" max="7" width="10.8515625" style="0" customWidth="1"/>
    <col min="8" max="8" width="18.57421875" style="0" customWidth="1"/>
  </cols>
  <sheetData>
    <row r="1" spans="1:19" ht="37.5" customHeight="1" thickBot="1">
      <c r="A1" s="196" t="s">
        <v>33</v>
      </c>
      <c r="B1" s="196"/>
      <c r="C1" s="196"/>
      <c r="D1" s="196"/>
      <c r="E1" s="196"/>
      <c r="F1" s="196"/>
      <c r="G1" s="196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8" ht="24.75" customHeight="1" thickBot="1">
      <c r="A2" s="199" t="s">
        <v>42</v>
      </c>
      <c r="B2" s="199"/>
      <c r="C2" s="200"/>
      <c r="D2" s="205" t="str">
        <f>HYPERLINK('[2]реквизиты'!$A$2)</f>
        <v>Чемпионат России по САМБО среди женщин</v>
      </c>
      <c r="E2" s="206"/>
      <c r="F2" s="206"/>
      <c r="G2" s="206"/>
      <c r="H2" s="207"/>
    </row>
    <row r="3" spans="1:8" ht="24.75" customHeight="1">
      <c r="A3" s="201" t="str">
        <f>HYPERLINK('[2]реквизиты'!$A$3)</f>
        <v>06 - 11 июня 2012 г.          г. Выкса</v>
      </c>
      <c r="B3" s="201"/>
      <c r="C3" s="201"/>
      <c r="D3" s="22"/>
      <c r="E3" s="22"/>
      <c r="G3" s="202" t="str">
        <f>'пр.взвешивания'!G3</f>
        <v>в.к.  52    кг</v>
      </c>
      <c r="H3" s="203"/>
    </row>
    <row r="4" spans="1:8" ht="12.75" customHeight="1">
      <c r="A4" s="197" t="s">
        <v>26</v>
      </c>
      <c r="B4" s="197" t="s">
        <v>0</v>
      </c>
      <c r="C4" s="197" t="s">
        <v>1</v>
      </c>
      <c r="D4" s="197" t="s">
        <v>17</v>
      </c>
      <c r="E4" s="208" t="s">
        <v>18</v>
      </c>
      <c r="F4" s="175"/>
      <c r="G4" s="197" t="s">
        <v>19</v>
      </c>
      <c r="H4" s="197" t="s">
        <v>20</v>
      </c>
    </row>
    <row r="5" spans="1:8" ht="12.75">
      <c r="A5" s="198"/>
      <c r="B5" s="198"/>
      <c r="C5" s="198"/>
      <c r="D5" s="198"/>
      <c r="E5" s="176"/>
      <c r="F5" s="177"/>
      <c r="G5" s="198"/>
      <c r="H5" s="198"/>
    </row>
    <row r="6" spans="1:8" ht="12.75">
      <c r="A6" s="191" t="s">
        <v>29</v>
      </c>
      <c r="B6" s="192">
        <v>2</v>
      </c>
      <c r="C6" s="190" t="str">
        <f>VLOOKUP(B6,'пр.взвешивания'!B1:G32,2,FALSE)</f>
        <v>МИРЗОЯН Сусанна Кареновна</v>
      </c>
      <c r="D6" s="195" t="str">
        <f>VLOOKUP(B6,'пр.взвешивания'!B1:G30,3,FALSE)</f>
        <v>20.01.86 ЗМС</v>
      </c>
      <c r="E6" s="186" t="str">
        <f>VLOOKUP(B6,'пр.взвешивания'!B1:G34,4,FALSE)</f>
        <v>ПФО</v>
      </c>
      <c r="F6" s="188" t="str">
        <f>VLOOKUP(B6,'пр.взвешивания'!B1:G34,5,FALSE)</f>
        <v>Пензенская Пенза ВС</v>
      </c>
      <c r="G6" s="194">
        <f>VLOOKUP(B6,'пр.взвешивания'!B1:G34,6,FALSE)</f>
        <v>0</v>
      </c>
      <c r="H6" s="190" t="str">
        <f>VLOOKUP(B6,'пр.взвешивания'!B1:H76,7,FALSE)</f>
        <v>Бурментьев ВН Голованов ОИ</v>
      </c>
    </row>
    <row r="7" spans="1:8" ht="12.75">
      <c r="A7" s="191"/>
      <c r="B7" s="192"/>
      <c r="C7" s="190"/>
      <c r="D7" s="195"/>
      <c r="E7" s="187"/>
      <c r="F7" s="189"/>
      <c r="G7" s="194"/>
      <c r="H7" s="190"/>
    </row>
    <row r="8" spans="1:8" ht="12.75">
      <c r="A8" s="191" t="s">
        <v>31</v>
      </c>
      <c r="B8" s="192">
        <v>12</v>
      </c>
      <c r="C8" s="190" t="str">
        <f>VLOOKUP(B8,'пр.взвешивания'!B1:G34,2,FALSE)</f>
        <v>АЛИЕВА Диана Владиславовна</v>
      </c>
      <c r="D8" s="193" t="str">
        <f>VLOOKUP(B8,'пр.взвешивания'!B1:G32,3,FALSE)</f>
        <v>02.11.89 мсмк</v>
      </c>
      <c r="E8" s="186" t="str">
        <f>VLOOKUP(B8,'пр.взвешивания'!B1:G36,4,FALSE)</f>
        <v>МОС</v>
      </c>
      <c r="F8" s="188" t="str">
        <f>VLOOKUP(B8,'пр.взвешивания'!B1:G36,5,FALSE)</f>
        <v>МКС</v>
      </c>
      <c r="G8" s="190" t="str">
        <f>VLOOKUP(B8,'пр.взвешивания'!B1:G36,6,FALSE)</f>
        <v>000738  2209446117.</v>
      </c>
      <c r="H8" s="190" t="str">
        <f>VLOOKUP(B8,'пр.взвешивания'!B1:H78,7,FALSE)</f>
        <v>Садковский ЕА Тизяев ВА</v>
      </c>
    </row>
    <row r="9" spans="1:8" ht="12.75">
      <c r="A9" s="191"/>
      <c r="B9" s="192"/>
      <c r="C9" s="190"/>
      <c r="D9" s="193"/>
      <c r="E9" s="187"/>
      <c r="F9" s="189"/>
      <c r="G9" s="190"/>
      <c r="H9" s="190"/>
    </row>
    <row r="10" spans="1:8" ht="12.75">
      <c r="A10" s="191" t="s">
        <v>30</v>
      </c>
      <c r="B10" s="192">
        <v>18</v>
      </c>
      <c r="C10" s="415" t="str">
        <f>'пр.взвешивания'!C40</f>
        <v>ХАРИТОНОВА Анна Игоревна</v>
      </c>
      <c r="D10" s="415" t="str">
        <f>'пр.взвешивания'!D40</f>
        <v>12.3.85 кмс</v>
      </c>
      <c r="E10" s="415" t="str">
        <f>'пр.взвешивания'!E40</f>
        <v>МОС</v>
      </c>
      <c r="F10" s="415" t="str">
        <f>'пр.взвешивания'!F40</f>
        <v> МКС</v>
      </c>
      <c r="G10" s="415">
        <f>'пр.взвешивания'!G40</f>
        <v>0</v>
      </c>
      <c r="H10" s="190" t="str">
        <f>VLOOKUP(B10,'пр.взвешивания'!B1:H80,7,FALSE)</f>
        <v> Быстров И Сабуров АЛ Комягина НВ</v>
      </c>
    </row>
    <row r="11" spans="1:8" ht="12.75">
      <c r="A11" s="191"/>
      <c r="B11" s="192"/>
      <c r="C11" s="416"/>
      <c r="D11" s="416"/>
      <c r="E11" s="416"/>
      <c r="F11" s="416"/>
      <c r="G11" s="416"/>
      <c r="H11" s="190"/>
    </row>
    <row r="12" spans="1:8" ht="12.75">
      <c r="A12" s="191" t="s">
        <v>30</v>
      </c>
      <c r="B12" s="192">
        <v>10</v>
      </c>
      <c r="C12" s="190" t="str">
        <f>VLOOKUP(B12,'пр.взвешивания'!B1:G38,2,FALSE)</f>
        <v>ВАЛЕЕВА Лилия Ревгатовна</v>
      </c>
      <c r="D12" s="193" t="str">
        <f>VLOOKUP(B12,'пр.взвешивания'!B1:G36,3,FALSE)</f>
        <v>20.11.88 мс</v>
      </c>
      <c r="E12" s="186" t="str">
        <f>VLOOKUP(B12,'пр.взвешивания'!B1:G40,4,FALSE)</f>
        <v>ПФО</v>
      </c>
      <c r="F12" s="188" t="str">
        <f>VLOOKUP(B12,'пр.взвешивания'!B1:G40,5,FALSE)</f>
        <v>Ульяновская, Димитровград ПР</v>
      </c>
      <c r="G12" s="190" t="str">
        <f>VLOOKUP(B12,'пр.взвешивания'!B1:G40,6,FALSE)</f>
        <v>0087980  7308645030.</v>
      </c>
      <c r="H12" s="190" t="str">
        <f>VLOOKUP(B12,'пр.взвешивания'!B1:H82,7,FALSE)</f>
        <v>Тукшинкин О.Н. Плисов ОВ Исаев ЕН</v>
      </c>
    </row>
    <row r="13" spans="1:8" ht="12.75">
      <c r="A13" s="191"/>
      <c r="B13" s="192"/>
      <c r="C13" s="190"/>
      <c r="D13" s="193"/>
      <c r="E13" s="187"/>
      <c r="F13" s="189"/>
      <c r="G13" s="190"/>
      <c r="H13" s="190"/>
    </row>
    <row r="14" spans="1:8" ht="12.75">
      <c r="A14" s="191" t="s">
        <v>59</v>
      </c>
      <c r="B14" s="192">
        <v>7</v>
      </c>
      <c r="C14" s="190" t="str">
        <f>VLOOKUP(B14,'пр.взвешивания'!B1:G40,2,FALSE)</f>
        <v>ЧЕРНЕЦОВА Наталья Борисовна</v>
      </c>
      <c r="D14" s="193" t="str">
        <f>VLOOKUP(B14,'пр.взвешивания'!B1:G38,3,FALSE)</f>
        <v>04.05.86 мсмк</v>
      </c>
      <c r="E14" s="186" t="str">
        <f>VLOOKUP(B14,'пр.взвешивания'!B1:G42,4,FALSE)</f>
        <v>МОС</v>
      </c>
      <c r="F14" s="188" t="str">
        <f>VLOOKUP(B14,'пр.взвешивания'!B1:G42,5,FALSE)</f>
        <v>МКС</v>
      </c>
      <c r="G14" s="190" t="str">
        <f>VLOOKUP(B14,'пр.взвешивания'!B1:G42,6,FALSE)</f>
        <v>000535  4508786065.</v>
      </c>
      <c r="H14" s="190" t="str">
        <f>VLOOKUP(B14,'пр.взвешивания'!B1:H84,7,FALSE)</f>
        <v>Савбуров АЛ Шмаков ОВ</v>
      </c>
    </row>
    <row r="15" spans="1:8" ht="12.75">
      <c r="A15" s="191"/>
      <c r="B15" s="192"/>
      <c r="C15" s="190"/>
      <c r="D15" s="193"/>
      <c r="E15" s="187"/>
      <c r="F15" s="189"/>
      <c r="G15" s="190"/>
      <c r="H15" s="190"/>
    </row>
    <row r="16" spans="1:8" ht="12.75">
      <c r="A16" s="191" t="s">
        <v>59</v>
      </c>
      <c r="B16" s="192">
        <v>16</v>
      </c>
      <c r="C16" s="190" t="str">
        <f>VLOOKUP(B16,'пр.взвешивания'!B1:G42,2,FALSE)</f>
        <v>КУЗЯЕВА Анна Владимировна</v>
      </c>
      <c r="D16" s="193" t="str">
        <f>VLOOKUP(B16,'пр.взвешивания'!B1:G40,3,FALSE)</f>
        <v>18.04.89 МС</v>
      </c>
      <c r="E16" s="186" t="str">
        <f>VLOOKUP(B16,'пр.взвешивания'!B1:G44,4,FALSE)</f>
        <v>ПФО</v>
      </c>
      <c r="F16" s="188" t="str">
        <f>VLOOKUP(B16,'пр.взвешивания'!B1:G44,5,FALSE)</f>
        <v>Нижегоровдская Кстово ПР</v>
      </c>
      <c r="G16" s="190" t="str">
        <f>VLOOKUP(B16,'пр.взвешивания'!B1:G44,6,FALSE)</f>
        <v>003372  2208346398/</v>
      </c>
      <c r="H16" s="190" t="str">
        <f>VLOOKUP(B16,'пр.взвешивания'!B1:H86,7,FALSE)</f>
        <v>Кожемякин ВС</v>
      </c>
    </row>
    <row r="17" spans="1:8" ht="12.75">
      <c r="A17" s="191"/>
      <c r="B17" s="192"/>
      <c r="C17" s="190"/>
      <c r="D17" s="193"/>
      <c r="E17" s="187"/>
      <c r="F17" s="189"/>
      <c r="G17" s="190"/>
      <c r="H17" s="190"/>
    </row>
    <row r="18" spans="1:8" ht="12.75">
      <c r="A18" s="191" t="s">
        <v>60</v>
      </c>
      <c r="B18" s="192">
        <v>5</v>
      </c>
      <c r="C18" s="190" t="str">
        <f>VLOOKUP(B18,'пр.взвешивания'!B1:G44,2,FALSE)</f>
        <v>ВИЦИНА Юлия Вячеславовна</v>
      </c>
      <c r="D18" s="193" t="str">
        <f>VLOOKUP(B18,'пр.взвешивания'!B1:G42,3,FALSE)</f>
        <v>09.06.90 мс</v>
      </c>
      <c r="E18" s="186" t="str">
        <f>VLOOKUP(B18,'пр.взвешивания'!B1:G46,4,FALSE)</f>
        <v>ДВФО</v>
      </c>
      <c r="F18" s="188" t="str">
        <f>VLOOKUP(B18,'пр.взвешивания'!B1:G46,5,FALSE)</f>
        <v> Приморский Владивосток УФК и С</v>
      </c>
      <c r="G18" s="190" t="str">
        <f>VLOOKUP(B18,'пр.взвешивания'!B1:G46,6,FALSE)</f>
        <v>009822</v>
      </c>
      <c r="H18" s="190" t="str">
        <f>VLOOKUP(B18,'пр.взвешивания'!B1:H88,7,FALSE)</f>
        <v>Леонтьев ЮА Фалеева ОА</v>
      </c>
    </row>
    <row r="19" spans="1:8" ht="12.75">
      <c r="A19" s="191"/>
      <c r="B19" s="192"/>
      <c r="C19" s="190"/>
      <c r="D19" s="193"/>
      <c r="E19" s="187"/>
      <c r="F19" s="189"/>
      <c r="G19" s="190"/>
      <c r="H19" s="190"/>
    </row>
    <row r="20" spans="1:8" ht="12.75">
      <c r="A20" s="191" t="s">
        <v>60</v>
      </c>
      <c r="B20" s="192">
        <v>15</v>
      </c>
      <c r="C20" s="190" t="str">
        <f>VLOOKUP(B20,'пр.взвешивания'!B1:G46,2,FALSE)</f>
        <v>ТАРТЫКОВА Надежда Зиннатовна</v>
      </c>
      <c r="D20" s="193" t="str">
        <f>VLOOKUP(B20,'пр.взвешивания'!B1:G44,3,FALSE)</f>
        <v>21.05.90 мс</v>
      </c>
      <c r="E20" s="186" t="str">
        <f>VLOOKUP(B20,'пр.взвешивания'!B1:G48,4,FALSE)</f>
        <v>СФО</v>
      </c>
      <c r="F20" s="188" t="str">
        <f>VLOOKUP(B20,'пр.взвешивания'!B1:G48,5,FALSE)</f>
        <v> Кемеровская Юрга МО</v>
      </c>
      <c r="G20" s="190" t="str">
        <f>VLOOKUP(B20,'пр.взвешивания'!B1:G48,6,FALSE)</f>
        <v>008719 3204766668.</v>
      </c>
      <c r="H20" s="190" t="str">
        <f>VLOOKUP(B20,'пр.взвешивания'!B2:H90,7,FALSE)</f>
        <v>Гончаров ВИ</v>
      </c>
    </row>
    <row r="21" spans="1:8" ht="12.75">
      <c r="A21" s="191"/>
      <c r="B21" s="192"/>
      <c r="C21" s="190"/>
      <c r="D21" s="193"/>
      <c r="E21" s="187"/>
      <c r="F21" s="189"/>
      <c r="G21" s="190"/>
      <c r="H21" s="190"/>
    </row>
    <row r="22" spans="1:8" ht="12.75">
      <c r="A22" s="191" t="s">
        <v>61</v>
      </c>
      <c r="B22" s="192">
        <v>3</v>
      </c>
      <c r="C22" s="190" t="str">
        <f>VLOOKUP(B22,'пр.взвешивания'!B1:G48,2,FALSE)</f>
        <v>СЕНЮЕВА Мария Владимировна</v>
      </c>
      <c r="D22" s="193" t="str">
        <f>VLOOKUP(B22,'пр.взвешивания'!B1:G46,3,FALSE)</f>
        <v>25.12.88 КМС</v>
      </c>
      <c r="E22" s="186" t="str">
        <f>VLOOKUP(B22,'пр.взвешивания'!B1:G50,4,FALSE)</f>
        <v>МОС</v>
      </c>
      <c r="F22" s="188" t="str">
        <f>VLOOKUP(B22,'пр.взвешивания'!B1:G50,5,FALSE)</f>
        <v>Москва С-70 Д </v>
      </c>
      <c r="G22" s="190">
        <f>VLOOKUP(B22,'пр.взвешивания'!B1:G50,6,FALSE)</f>
        <v>0</v>
      </c>
      <c r="H22" s="190" t="str">
        <f>VLOOKUP(B22,'пр.взвешивания'!B2:H92,7,FALSE)</f>
        <v>Ханбабаев РК Некрасова АС Ходырев АН</v>
      </c>
    </row>
    <row r="23" spans="1:8" ht="12.75">
      <c r="A23" s="191"/>
      <c r="B23" s="192"/>
      <c r="C23" s="190"/>
      <c r="D23" s="193"/>
      <c r="E23" s="187"/>
      <c r="F23" s="189"/>
      <c r="G23" s="190"/>
      <c r="H23" s="190"/>
    </row>
    <row r="24" spans="1:8" ht="12.75">
      <c r="A24" s="191" t="s">
        <v>61</v>
      </c>
      <c r="B24" s="192">
        <v>8</v>
      </c>
      <c r="C24" s="190" t="str">
        <f>VLOOKUP(B24,'пр.взвешивания'!B1:G50,2,FALSE)</f>
        <v>СЕХНИАШВИЛИИ Этери Шотаевна</v>
      </c>
      <c r="D24" s="193" t="str">
        <f>VLOOKUP(B24,'пр.взвешивания'!B1:G48,3,FALSE)</f>
        <v>19.10.91 МС</v>
      </c>
      <c r="E24" s="186" t="str">
        <f>VLOOKUP(B24,'пр.взвешивания'!B1:G52,4,FALSE)</f>
        <v>ЮФО</v>
      </c>
      <c r="F24" s="188" t="str">
        <f>VLOOKUP(B24,'пр.взвешивания'!B1:G52,5,FALSE)</f>
        <v>Краснодарский Краснодар Д</v>
      </c>
      <c r="G24" s="190" t="str">
        <f>VLOOKUP(B24,'пр.взвешивания'!B1:G52,6,FALSE)</f>
        <v>019633023</v>
      </c>
      <c r="H24" s="190" t="str">
        <f>VLOOKUP(B24,'пр.взвешивания'!B2:H94,7,FALSE)</f>
        <v>Хайбулаев ГА</v>
      </c>
    </row>
    <row r="25" spans="1:8" ht="12.75">
      <c r="A25" s="191"/>
      <c r="B25" s="192"/>
      <c r="C25" s="190"/>
      <c r="D25" s="193"/>
      <c r="E25" s="187"/>
      <c r="F25" s="189"/>
      <c r="G25" s="190"/>
      <c r="H25" s="190"/>
    </row>
    <row r="26" spans="1:8" ht="12.75">
      <c r="A26" s="191" t="s">
        <v>61</v>
      </c>
      <c r="B26" s="192">
        <v>14</v>
      </c>
      <c r="C26" s="190" t="str">
        <f>VLOOKUP(B26,'пр.взвешивания'!B1:G52,2,FALSE)</f>
        <v>МИХАЙЛОВА Дарья Андреевна</v>
      </c>
      <c r="D26" s="193" t="str">
        <f>VLOOKUP(B26,'пр.взвешивания'!B1:G50,3,FALSE)</f>
        <v>27.11.91 МС</v>
      </c>
      <c r="E26" s="186" t="str">
        <f>VLOOKUP(B26,'пр.взвешивания'!B1:G54,4,FALSE)</f>
        <v>ЦФО</v>
      </c>
      <c r="F26" s="188" t="str">
        <f>VLOOKUP(B26,'пр.взвешивания'!B1:G54,5,FALSE)</f>
        <v>Тверская Ржев МО</v>
      </c>
      <c r="G26" s="190">
        <f>VLOOKUP(B26,'пр.взвешивания'!B1:G54,6,FALSE)</f>
        <v>0</v>
      </c>
      <c r="H26" s="190" t="str">
        <f>VLOOKUP(B26,'пр.взвешивания'!B2:H96,7,FALSE)</f>
        <v>Образцов АН</v>
      </c>
    </row>
    <row r="27" spans="1:8" ht="12.75">
      <c r="A27" s="191"/>
      <c r="B27" s="192"/>
      <c r="C27" s="190"/>
      <c r="D27" s="193"/>
      <c r="E27" s="187"/>
      <c r="F27" s="189"/>
      <c r="G27" s="190"/>
      <c r="H27" s="190"/>
    </row>
    <row r="28" spans="1:8" ht="12.75">
      <c r="A28" s="191" t="s">
        <v>61</v>
      </c>
      <c r="B28" s="192">
        <v>17</v>
      </c>
      <c r="C28" s="190" t="str">
        <f>VLOOKUP(B28,'пр.взвешивания'!B1:G54,2,FALSE)</f>
        <v>ГРЕБЕННИКОВА Анна Владимировна</v>
      </c>
      <c r="D28" s="193" t="str">
        <f>VLOOKUP(B28,'пр.взвешивания'!B1:G52,3,FALSE)</f>
        <v>12.07.86 МС</v>
      </c>
      <c r="E28" s="186" t="str">
        <f>VLOOKUP(B28,'пр.взвешивания'!B1:G56,4,FALSE)</f>
        <v>ЦФО</v>
      </c>
      <c r="F28" s="188" t="str">
        <f>VLOOKUP(B28,'пр.взвешивания'!B1:G56,5,FALSE)</f>
        <v>Московская Климовск МО</v>
      </c>
      <c r="G28" s="190">
        <f>VLOOKUP(B28,'пр.взвешивания'!B1:G56,6,FALSE)</f>
        <v>0</v>
      </c>
      <c r="H28" s="190" t="str">
        <f>VLOOKUP(B28,'пр.взвешивания'!B2:H98,7,FALSE)</f>
        <v>Воробьев ДВ Кряклин ВЛ Колганов ИВ</v>
      </c>
    </row>
    <row r="29" spans="1:8" ht="12.75">
      <c r="A29" s="191"/>
      <c r="B29" s="192"/>
      <c r="C29" s="190"/>
      <c r="D29" s="193"/>
      <c r="E29" s="187"/>
      <c r="F29" s="189"/>
      <c r="G29" s="190"/>
      <c r="H29" s="190"/>
    </row>
    <row r="30" spans="1:8" ht="12.75">
      <c r="A30" s="191" t="s">
        <v>62</v>
      </c>
      <c r="B30" s="192">
        <v>4</v>
      </c>
      <c r="C30" s="190" t="str">
        <f>VLOOKUP(B30,'пр.взвешивания'!B1:G56,2,FALSE)</f>
        <v>КИРСАНОВА Наталья Алексеевна</v>
      </c>
      <c r="D30" s="193" t="str">
        <f>VLOOKUP(B30,'пр.взвешивания'!B1:G54,3,FALSE)</f>
        <v>30.04.88 КМС</v>
      </c>
      <c r="E30" s="186" t="str">
        <f>VLOOKUP(B30,'пр.взвешивания'!B1:G58,4,FALSE)</f>
        <v>ПФО</v>
      </c>
      <c r="F30" s="188" t="str">
        <f>VLOOKUP(B30,'пр.взвешивания'!B1:G58,5,FALSE)</f>
        <v>Татарстан Шемордан ПР</v>
      </c>
      <c r="G30" s="190">
        <f>VLOOKUP(B30,'пр.взвешивания'!B1:G58,6,FALSE)</f>
        <v>0</v>
      </c>
      <c r="H30" s="190" t="str">
        <f>VLOOKUP(B30,'пр.взвешивания'!B3:H100,7,FALSE)</f>
        <v>Шаримзянов МР</v>
      </c>
    </row>
    <row r="31" spans="1:8" ht="12.75">
      <c r="A31" s="191"/>
      <c r="B31" s="192"/>
      <c r="C31" s="190"/>
      <c r="D31" s="193"/>
      <c r="E31" s="187"/>
      <c r="F31" s="189"/>
      <c r="G31" s="190"/>
      <c r="H31" s="190"/>
    </row>
    <row r="32" spans="1:8" ht="12.75">
      <c r="A32" s="191" t="s">
        <v>62</v>
      </c>
      <c r="B32" s="192">
        <v>9</v>
      </c>
      <c r="C32" s="190" t="str">
        <f>VLOOKUP(B32,'пр.взвешивания'!B1:G58,2,FALSE)</f>
        <v>ДУБИНИНА Елена Владимировна</v>
      </c>
      <c r="D32" s="193" t="str">
        <f>VLOOKUP(B32,'пр.взвешивания'!B1:G56,3,FALSE)</f>
        <v>11.08.87 мс</v>
      </c>
      <c r="E32" s="186" t="str">
        <f>VLOOKUP(B32,'пр.взвешивания'!B1:G60,4,FALSE)</f>
        <v>ЦФО</v>
      </c>
      <c r="F32" s="188" t="str">
        <f>VLOOKUP(B32,'пр.взвешивания'!B1:G60,5,FALSE)</f>
        <v>Брянская Брянск ЛОК</v>
      </c>
      <c r="G32" s="190" t="str">
        <f>VLOOKUP(B32,'пр.взвешивания'!B1:G60,6,FALSE)</f>
        <v>1506611464.</v>
      </c>
      <c r="H32" s="190" t="str">
        <f>VLOOKUP(B32,'пр.взвешивания'!B3:H102,7,FALSE)</f>
        <v>Северюхина ОМ </v>
      </c>
    </row>
    <row r="33" spans="1:8" ht="12.75">
      <c r="A33" s="191"/>
      <c r="B33" s="192"/>
      <c r="C33" s="190"/>
      <c r="D33" s="193"/>
      <c r="E33" s="187"/>
      <c r="F33" s="189"/>
      <c r="G33" s="190"/>
      <c r="H33" s="190"/>
    </row>
    <row r="34" spans="1:8" ht="12.75">
      <c r="A34" s="191" t="s">
        <v>62</v>
      </c>
      <c r="B34" s="192">
        <v>11</v>
      </c>
      <c r="C34" s="190" t="str">
        <f>VLOOKUP(B34,'пр.взвешивания'!B1:G60,2,FALSE)</f>
        <v>ХАЛИКОВА Анжелика Ринатовна</v>
      </c>
      <c r="D34" s="193" t="str">
        <f>VLOOKUP(B34,'пр.взвешивания'!B1:G58,3,FALSE)</f>
        <v>23.05.93 КМС</v>
      </c>
      <c r="E34" s="186" t="str">
        <f>VLOOKUP(B34,'пр.взвешивания'!B1:G62,4,FALSE)</f>
        <v>ПФО</v>
      </c>
      <c r="F34" s="188" t="str">
        <f>VLOOKUP(B34,'пр.взвешивания'!B1:G62,5,FALSE)</f>
        <v>Татарстан Н.Челны ПР</v>
      </c>
      <c r="G34" s="190">
        <f>VLOOKUP(B34,'пр.взвешивания'!B1:G62,6,FALSE)</f>
        <v>0</v>
      </c>
      <c r="H34" s="190" t="str">
        <f>VLOOKUP(B34,'пр.взвешивания'!B3:H104,7,FALSE)</f>
        <v>Ахметов ШЯ</v>
      </c>
    </row>
    <row r="35" spans="1:8" ht="12.75">
      <c r="A35" s="191"/>
      <c r="B35" s="192"/>
      <c r="C35" s="190"/>
      <c r="D35" s="193"/>
      <c r="E35" s="187"/>
      <c r="F35" s="189"/>
      <c r="G35" s="190"/>
      <c r="H35" s="190"/>
    </row>
    <row r="36" spans="1:8" ht="12.75">
      <c r="A36" s="191" t="s">
        <v>62</v>
      </c>
      <c r="B36" s="192">
        <v>19</v>
      </c>
      <c r="C36" s="190" t="str">
        <f>VLOOKUP(B36,'пр.взвешивания'!B1:G62,2,FALSE)</f>
        <v>ГОРЕЛИКОВА Анна Вадимовна</v>
      </c>
      <c r="D36" s="193" t="str">
        <f>VLOOKUP(B36,'пр.взвешивания'!B1:G60,3,FALSE)</f>
        <v>06.03.92 МС</v>
      </c>
      <c r="E36" s="186" t="str">
        <f>VLOOKUP(B36,'пр.взвешивания'!B1:G64,4,FALSE)</f>
        <v>ЮФО</v>
      </c>
      <c r="F36" s="188" t="str">
        <f>VLOOKUP(B36,'пр.взвешивания'!B1:G64,5,FALSE)</f>
        <v>Краснодарский Крымск МО</v>
      </c>
      <c r="G36" s="190">
        <f>VLOOKUP(B36,'пр.взвешивания'!B1:G64,6,FALSE)</f>
        <v>0</v>
      </c>
      <c r="H36" s="190" t="str">
        <f>VLOOKUP(B36,'пр.взвешивания'!B3:H106,7,FALSE)</f>
        <v>Адамян АВ</v>
      </c>
    </row>
    <row r="37" spans="1:8" ht="12.75">
      <c r="A37" s="191"/>
      <c r="B37" s="192"/>
      <c r="C37" s="190"/>
      <c r="D37" s="193"/>
      <c r="E37" s="187"/>
      <c r="F37" s="189"/>
      <c r="G37" s="190"/>
      <c r="H37" s="190"/>
    </row>
    <row r="38" spans="1:8" ht="12.75">
      <c r="A38" s="191" t="s">
        <v>65</v>
      </c>
      <c r="B38" s="192">
        <v>1</v>
      </c>
      <c r="C38" s="190" t="str">
        <f>VLOOKUP(B38,'пр.взвешивания'!B1:G64,2,FALSE)</f>
        <v>ГРИБОВА Елена Александровна</v>
      </c>
      <c r="D38" s="193" t="str">
        <f>VLOOKUP(B38,'пр.взвешивания'!B1:G62,3,FALSE)</f>
        <v>18.09.94 КМС</v>
      </c>
      <c r="E38" s="186" t="str">
        <f>VLOOKUP(B38,'пр.взвешивания'!B1:G66,4,FALSE)</f>
        <v>ЦФО</v>
      </c>
      <c r="F38" s="188" t="str">
        <f>VLOOKUP(B38,'пр.взвешивания'!B1:G66,5,FALSE)</f>
        <v>Ярославская Рыбинск ПР</v>
      </c>
      <c r="G38" s="190">
        <f>VLOOKUP(B38,'пр.взвешивания'!B1:G66,6,FALSE)</f>
        <v>0</v>
      </c>
      <c r="H38" s="190" t="str">
        <f>VLOOKUP(B38,'пр.взвешивания'!B3:H108,7,FALSE)</f>
        <v>Хорев ЮА</v>
      </c>
    </row>
    <row r="39" spans="1:8" ht="12.75">
      <c r="A39" s="191"/>
      <c r="B39" s="192"/>
      <c r="C39" s="190"/>
      <c r="D39" s="193"/>
      <c r="E39" s="187"/>
      <c r="F39" s="189"/>
      <c r="G39" s="190"/>
      <c r="H39" s="190"/>
    </row>
    <row r="40" spans="1:8" ht="12.75">
      <c r="A40" s="191" t="s">
        <v>65</v>
      </c>
      <c r="B40" s="192">
        <v>6</v>
      </c>
      <c r="C40" s="190" t="str">
        <f>VLOOKUP(B40,'пр.взвешивания'!B1:G66,2,FALSE)</f>
        <v>КУВАТОВА Регина Галиулловна</v>
      </c>
      <c r="D40" s="193" t="str">
        <f>VLOOKUP(B40,'пр.взвешивания'!B1:G64,3,FALSE)</f>
        <v>06.08.92 кмс</v>
      </c>
      <c r="E40" s="186" t="str">
        <f>VLOOKUP(B40,'пр.взвешивания'!B1:G68,4,FALSE)</f>
        <v>ПФО</v>
      </c>
      <c r="F40" s="188" t="str">
        <f>VLOOKUP(B40,'пр.взвешивания'!B1:G68,5,FALSE)</f>
        <v>Оренбургская Кувандык МО</v>
      </c>
      <c r="G40" s="190">
        <f>VLOOKUP(B40,'пр.взвешивания'!B1:G68,6,FALSE)</f>
        <v>0</v>
      </c>
      <c r="H40" s="190" t="str">
        <f>VLOOKUP(B40,'пр.взвешивания'!B4:H110,7,FALSE)</f>
        <v>Баширов РЗ </v>
      </c>
    </row>
    <row r="41" spans="1:8" ht="12.75">
      <c r="A41" s="191"/>
      <c r="B41" s="192"/>
      <c r="C41" s="190"/>
      <c r="D41" s="193"/>
      <c r="E41" s="187"/>
      <c r="F41" s="189"/>
      <c r="G41" s="190"/>
      <c r="H41" s="190"/>
    </row>
    <row r="42" spans="1:8" ht="12.75">
      <c r="A42" s="191" t="s">
        <v>65</v>
      </c>
      <c r="B42" s="192">
        <v>13</v>
      </c>
      <c r="C42" s="190" t="str">
        <f>VLOOKUP(B42,'пр.взвешивания'!B1:G68,2,FALSE)</f>
        <v>ИВАНОВА Елена Геннадьнвна</v>
      </c>
      <c r="D42" s="193" t="str">
        <f>VLOOKUP(B42,'пр.взвешивания'!B1:G66,3,FALSE)</f>
        <v>15.05.87 МС</v>
      </c>
      <c r="E42" s="186" t="str">
        <f>VLOOKUP(B42,'пр.взвешивания'!B1:G70,4,FALSE)</f>
        <v>СЗФО</v>
      </c>
      <c r="F42" s="188" t="str">
        <f>VLOOKUP(B42,'пр.взвешивания'!B1:G70,5,FALSE)</f>
        <v>Псковская Псков РССС</v>
      </c>
      <c r="G42" s="190" t="str">
        <f>VLOOKUP(B42,'пр.взвешивания'!B1:G70,6,FALSE)</f>
        <v>008995   5806893724</v>
      </c>
      <c r="H42" s="190" t="str">
        <f>VLOOKUP(B42,'пр.взвешивания'!B4:H112,7,FALSE)</f>
        <v>Алекминский ДС Михайлов ДВ</v>
      </c>
    </row>
    <row r="43" spans="1:8" ht="12.75">
      <c r="A43" s="191"/>
      <c r="B43" s="192"/>
      <c r="C43" s="190"/>
      <c r="D43" s="193"/>
      <c r="E43" s="187"/>
      <c r="F43" s="189"/>
      <c r="G43" s="190"/>
      <c r="H43" s="190"/>
    </row>
    <row r="44" spans="1:8" ht="12.75">
      <c r="A44" s="3"/>
      <c r="B44" s="3"/>
      <c r="C44" s="3"/>
      <c r="D44" s="3"/>
      <c r="E44" s="3"/>
      <c r="G44" s="204" t="str">
        <f>'[2]реквизиты'!$G$7</f>
        <v>В.С. Зинчак </v>
      </c>
      <c r="H44" s="204"/>
    </row>
    <row r="45" spans="1:8" ht="15.75" customHeight="1">
      <c r="A45" s="108" t="str">
        <f>HYPERLINK('[2]реквизиты'!$A$6)</f>
        <v>Гл. судья, судья МК</v>
      </c>
      <c r="B45" s="108"/>
      <c r="C45" s="108"/>
      <c r="D45" s="14"/>
      <c r="E45" s="13"/>
      <c r="G45" s="204"/>
      <c r="H45" s="204"/>
    </row>
    <row r="46" spans="1:8" ht="15.75">
      <c r="A46" s="19"/>
      <c r="B46" s="19"/>
      <c r="C46" s="94"/>
      <c r="D46" s="15"/>
      <c r="E46" s="93"/>
      <c r="H46" s="152" t="str">
        <f>'[2]реквизиты'!$G$8</f>
        <v>/г. Дзержинск/</v>
      </c>
    </row>
    <row r="47" spans="1:8" ht="12.75" customHeight="1">
      <c r="A47" s="10"/>
      <c r="B47" s="10"/>
      <c r="C47" s="90"/>
      <c r="D47" s="1"/>
      <c r="E47" s="15"/>
      <c r="G47" s="204" t="s">
        <v>63</v>
      </c>
      <c r="H47" s="204"/>
    </row>
    <row r="48" spans="1:8" ht="15.75">
      <c r="A48" s="18" t="str">
        <f>HYPERLINK('[3]реквизиты'!$A$22)</f>
        <v>Гл. секретарь, судья МК</v>
      </c>
      <c r="B48" s="19"/>
      <c r="C48" s="94"/>
      <c r="D48" s="15"/>
      <c r="E48" s="93"/>
      <c r="G48" s="204"/>
      <c r="H48" s="204"/>
    </row>
    <row r="49" spans="1:8" ht="12.75">
      <c r="A49" s="20"/>
      <c r="B49" s="20"/>
      <c r="C49" s="95"/>
      <c r="D49" s="15"/>
      <c r="E49" s="15"/>
      <c r="H49" s="152" t="s">
        <v>64</v>
      </c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</sheetData>
  <mergeCells count="166">
    <mergeCell ref="G47:H48"/>
    <mergeCell ref="D2:H2"/>
    <mergeCell ref="E4:F5"/>
    <mergeCell ref="G44:H45"/>
    <mergeCell ref="H36:H37"/>
    <mergeCell ref="H38:H39"/>
    <mergeCell ref="H40:H41"/>
    <mergeCell ref="H42:H43"/>
    <mergeCell ref="H28:H29"/>
    <mergeCell ref="H32:H33"/>
    <mergeCell ref="H34:H35"/>
    <mergeCell ref="H20:H21"/>
    <mergeCell ref="H22:H23"/>
    <mergeCell ref="H24:H25"/>
    <mergeCell ref="H26:H27"/>
    <mergeCell ref="H14:H15"/>
    <mergeCell ref="H16:H17"/>
    <mergeCell ref="H18:H19"/>
    <mergeCell ref="H30:H31"/>
    <mergeCell ref="H6:H7"/>
    <mergeCell ref="H8:H9"/>
    <mergeCell ref="H10:H11"/>
    <mergeCell ref="H12:H13"/>
    <mergeCell ref="E42:E43"/>
    <mergeCell ref="F42:F43"/>
    <mergeCell ref="G42:G43"/>
    <mergeCell ref="A42:A43"/>
    <mergeCell ref="B42:B43"/>
    <mergeCell ref="C42:C43"/>
    <mergeCell ref="D42:D43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B34:B35"/>
    <mergeCell ref="C34:C35"/>
    <mergeCell ref="D34:D35"/>
    <mergeCell ref="E38:E39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A1:G1"/>
    <mergeCell ref="A4:A5"/>
    <mergeCell ref="B4:B5"/>
    <mergeCell ref="C4:C5"/>
    <mergeCell ref="D4:D5"/>
    <mergeCell ref="G4:G5"/>
    <mergeCell ref="A2:C2"/>
    <mergeCell ref="A3:C3"/>
    <mergeCell ref="G3:H3"/>
    <mergeCell ref="H4:H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workbookViewId="0" topLeftCell="A10">
      <selection activeCell="Q12" sqref="Q12"/>
    </sheetView>
  </sheetViews>
  <sheetFormatPr defaultColWidth="9.140625" defaultRowHeight="12.75"/>
  <sheetData>
    <row r="1" spans="1:8" ht="15.75" thickBot="1">
      <c r="A1" s="178" t="str">
        <f>'[2]реквизиты'!$A$2</f>
        <v>Чемпионат России по САМБО среди женщин</v>
      </c>
      <c r="B1" s="179"/>
      <c r="C1" s="179"/>
      <c r="D1" s="179"/>
      <c r="E1" s="179"/>
      <c r="F1" s="179"/>
      <c r="G1" s="179"/>
      <c r="H1" s="180"/>
    </row>
    <row r="2" spans="1:8" ht="12.75">
      <c r="A2" s="181" t="str">
        <f>'[2]реквизиты'!$A$3</f>
        <v>06 - 11 июня 2012 г.          г. Выкса</v>
      </c>
      <c r="B2" s="181"/>
      <c r="C2" s="181"/>
      <c r="D2" s="181"/>
      <c r="E2" s="181"/>
      <c r="F2" s="181"/>
      <c r="G2" s="181"/>
      <c r="H2" s="181"/>
    </row>
    <row r="3" spans="1:8" ht="18.75" thickBot="1">
      <c r="A3" s="182" t="s">
        <v>53</v>
      </c>
      <c r="B3" s="182"/>
      <c r="C3" s="182"/>
      <c r="D3" s="182"/>
      <c r="E3" s="182"/>
      <c r="F3" s="182"/>
      <c r="G3" s="182"/>
      <c r="H3" s="182"/>
    </row>
    <row r="4" spans="2:8" ht="18.75" thickBot="1">
      <c r="B4" s="139"/>
      <c r="C4" s="140"/>
      <c r="D4" s="183" t="str">
        <f>'пр.взвешивания'!G3</f>
        <v>в.к.  52    кг</v>
      </c>
      <c r="E4" s="209"/>
      <c r="F4" s="210"/>
      <c r="G4" s="140"/>
      <c r="H4" s="140"/>
    </row>
    <row r="5" spans="1:8" ht="18.75" thickBot="1">
      <c r="A5" s="140"/>
      <c r="B5" s="140"/>
      <c r="C5" s="140"/>
      <c r="D5" s="140"/>
      <c r="E5" s="140"/>
      <c r="F5" s="140"/>
      <c r="G5" s="140"/>
      <c r="H5" s="140"/>
    </row>
    <row r="6" spans="1:10" ht="18">
      <c r="A6" s="211" t="s">
        <v>54</v>
      </c>
      <c r="B6" s="214" t="str">
        <f>VLOOKUP(J6,'пр.взвешивания'!B1:G26,2,FALSE)</f>
        <v>МИРЗОЯН Сусанна Кареновна</v>
      </c>
      <c r="C6" s="214"/>
      <c r="D6" s="214"/>
      <c r="E6" s="214"/>
      <c r="F6" s="214"/>
      <c r="G6" s="214"/>
      <c r="H6" s="413" t="str">
        <f>VLOOKUP(J6,'пр.взвешивания'!B1:G26,3,FALSE)</f>
        <v>20.01.86 ЗМС</v>
      </c>
      <c r="I6" s="140"/>
      <c r="J6" s="141">
        <v>2</v>
      </c>
    </row>
    <row r="7" spans="1:10" ht="18">
      <c r="A7" s="212"/>
      <c r="B7" s="215"/>
      <c r="C7" s="215"/>
      <c r="D7" s="215"/>
      <c r="E7" s="215"/>
      <c r="F7" s="215"/>
      <c r="G7" s="215"/>
      <c r="H7" s="414"/>
      <c r="I7" s="140"/>
      <c r="J7" s="141"/>
    </row>
    <row r="8" spans="1:10" ht="18">
      <c r="A8" s="212"/>
      <c r="B8" s="218" t="str">
        <f>VLOOKUP(J6,'пр.взвешивания'!B1:G26,4,FALSE)</f>
        <v>ПФО</v>
      </c>
      <c r="C8" s="218"/>
      <c r="D8" s="218"/>
      <c r="E8" s="218"/>
      <c r="F8" s="218"/>
      <c r="G8" s="218"/>
      <c r="H8" s="217"/>
      <c r="I8" s="140"/>
      <c r="J8" s="141"/>
    </row>
    <row r="9" spans="1:10" ht="18.75" thickBot="1">
      <c r="A9" s="213"/>
      <c r="B9" s="219"/>
      <c r="C9" s="219"/>
      <c r="D9" s="219"/>
      <c r="E9" s="219"/>
      <c r="F9" s="219"/>
      <c r="G9" s="219"/>
      <c r="H9" s="220"/>
      <c r="I9" s="140"/>
      <c r="J9" s="141"/>
    </row>
    <row r="10" spans="1:10" ht="18.75" thickBot="1">
      <c r="A10" s="140"/>
      <c r="B10" s="140"/>
      <c r="C10" s="140"/>
      <c r="D10" s="140"/>
      <c r="E10" s="140"/>
      <c r="F10" s="140"/>
      <c r="G10" s="140"/>
      <c r="H10" s="140"/>
      <c r="I10" s="140"/>
      <c r="J10" s="141"/>
    </row>
    <row r="11" spans="1:10" ht="18" customHeight="1">
      <c r="A11" s="221" t="s">
        <v>55</v>
      </c>
      <c r="B11" s="214" t="str">
        <f>VLOOKUP(J11,'пр.взвешивания'!B1:G31,2,FALSE)</f>
        <v>АЛИЕВА Диана Владиславовна</v>
      </c>
      <c r="C11" s="214"/>
      <c r="D11" s="214"/>
      <c r="E11" s="214"/>
      <c r="F11" s="214"/>
      <c r="G11" s="214"/>
      <c r="H11" s="413" t="str">
        <f>VLOOKUP(J11,'пр.взвешивания'!B1:G31,3,FALSE)</f>
        <v>02.11.89 мсмк</v>
      </c>
      <c r="I11" s="140"/>
      <c r="J11" s="141">
        <v>12</v>
      </c>
    </row>
    <row r="12" spans="1:10" ht="18" customHeight="1">
      <c r="A12" s="222"/>
      <c r="B12" s="215"/>
      <c r="C12" s="215"/>
      <c r="D12" s="215"/>
      <c r="E12" s="215"/>
      <c r="F12" s="215"/>
      <c r="G12" s="215"/>
      <c r="H12" s="414"/>
      <c r="I12" s="140"/>
      <c r="J12" s="141"/>
    </row>
    <row r="13" spans="1:10" ht="18">
      <c r="A13" s="222"/>
      <c r="B13" s="218" t="str">
        <f>VLOOKUP(J11,'пр.взвешивания'!B1:G31,4,FALSE)</f>
        <v>МОС</v>
      </c>
      <c r="C13" s="218"/>
      <c r="D13" s="218"/>
      <c r="E13" s="218"/>
      <c r="F13" s="218"/>
      <c r="G13" s="218"/>
      <c r="H13" s="217"/>
      <c r="I13" s="140"/>
      <c r="J13" s="141"/>
    </row>
    <row r="14" spans="1:10" ht="18.75" thickBot="1">
      <c r="A14" s="223"/>
      <c r="B14" s="219"/>
      <c r="C14" s="219"/>
      <c r="D14" s="219"/>
      <c r="E14" s="219"/>
      <c r="F14" s="219"/>
      <c r="G14" s="219"/>
      <c r="H14" s="220"/>
      <c r="I14" s="140"/>
      <c r="J14" s="141"/>
    </row>
    <row r="15" spans="1:10" ht="18.75" thickBot="1">
      <c r="A15" s="140"/>
      <c r="B15" s="140"/>
      <c r="C15" s="140"/>
      <c r="D15" s="140"/>
      <c r="E15" s="140"/>
      <c r="F15" s="140"/>
      <c r="G15" s="140"/>
      <c r="H15" s="140"/>
      <c r="I15" s="140"/>
      <c r="J15" s="141"/>
    </row>
    <row r="16" spans="1:10" ht="18" customHeight="1">
      <c r="A16" s="224" t="s">
        <v>56</v>
      </c>
      <c r="B16" s="214" t="str">
        <f>'пр.взвешивания'!C40</f>
        <v>ХАРИТОНОВА Анна Игоревна</v>
      </c>
      <c r="C16" s="214"/>
      <c r="D16" s="214"/>
      <c r="E16" s="214"/>
      <c r="F16" s="214"/>
      <c r="G16" s="214"/>
      <c r="H16" s="216" t="str">
        <f>'пр.взвешивания'!D40</f>
        <v>12.3.85 кмс</v>
      </c>
      <c r="I16" s="140"/>
      <c r="J16" s="141">
        <v>18</v>
      </c>
    </row>
    <row r="17" spans="1:10" ht="18" customHeight="1">
      <c r="A17" s="225"/>
      <c r="B17" s="215"/>
      <c r="C17" s="215"/>
      <c r="D17" s="215"/>
      <c r="E17" s="215"/>
      <c r="F17" s="215"/>
      <c r="G17" s="215"/>
      <c r="H17" s="217"/>
      <c r="I17" s="140"/>
      <c r="J17" s="141"/>
    </row>
    <row r="18" spans="1:10" ht="18">
      <c r="A18" s="225"/>
      <c r="B18" s="218" t="str">
        <f>'пр.взвешивания'!E40</f>
        <v>МОС</v>
      </c>
      <c r="C18" s="218"/>
      <c r="D18" s="218"/>
      <c r="E18" s="218"/>
      <c r="F18" s="218"/>
      <c r="G18" s="218"/>
      <c r="H18" s="217"/>
      <c r="I18" s="140"/>
      <c r="J18" s="141"/>
    </row>
    <row r="19" spans="1:10" ht="18.75" thickBot="1">
      <c r="A19" s="226"/>
      <c r="B19" s="219"/>
      <c r="C19" s="219"/>
      <c r="D19" s="219"/>
      <c r="E19" s="219"/>
      <c r="F19" s="219"/>
      <c r="G19" s="219"/>
      <c r="H19" s="220"/>
      <c r="I19" s="140"/>
      <c r="J19" s="141"/>
    </row>
    <row r="20" spans="1:10" ht="18.75" thickBot="1">
      <c r="A20" s="140"/>
      <c r="B20" s="140"/>
      <c r="C20" s="140"/>
      <c r="D20" s="140"/>
      <c r="E20" s="140"/>
      <c r="F20" s="140"/>
      <c r="G20" s="140"/>
      <c r="H20" s="140"/>
      <c r="I20" s="140"/>
      <c r="J20" s="141"/>
    </row>
    <row r="21" spans="1:10" ht="18" customHeight="1">
      <c r="A21" s="224" t="s">
        <v>56</v>
      </c>
      <c r="B21" s="214" t="str">
        <f>VLOOKUP(J21,'пр.взвешивания'!B1:G41,2,FALSE)</f>
        <v>ВАЛЕЕВА Лилия Ревгатовна</v>
      </c>
      <c r="C21" s="214"/>
      <c r="D21" s="214"/>
      <c r="E21" s="214"/>
      <c r="F21" s="214"/>
      <c r="G21" s="214"/>
      <c r="H21" s="216" t="str">
        <f>VLOOKUP(J21,'пр.взвешивания'!B1:G41,3,FALSE)</f>
        <v>20.11.88 мс</v>
      </c>
      <c r="I21" s="140"/>
      <c r="J21" s="141">
        <v>10</v>
      </c>
    </row>
    <row r="22" spans="1:10" ht="18" customHeight="1">
      <c r="A22" s="225"/>
      <c r="B22" s="215"/>
      <c r="C22" s="215"/>
      <c r="D22" s="215"/>
      <c r="E22" s="215"/>
      <c r="F22" s="215"/>
      <c r="G22" s="215"/>
      <c r="H22" s="217"/>
      <c r="I22" s="140"/>
      <c r="J22" s="141"/>
    </row>
    <row r="23" spans="1:9" ht="18">
      <c r="A23" s="225"/>
      <c r="B23" s="218" t="str">
        <f>VLOOKUP(J21,'пр.взвешивания'!B1:G41,4,FALSE)</f>
        <v>ПФО</v>
      </c>
      <c r="C23" s="218"/>
      <c r="D23" s="218"/>
      <c r="E23" s="218"/>
      <c r="F23" s="218"/>
      <c r="G23" s="218"/>
      <c r="H23" s="217"/>
      <c r="I23" s="140"/>
    </row>
    <row r="24" spans="1:9" ht="18.75" thickBot="1">
      <c r="A24" s="226"/>
      <c r="B24" s="219"/>
      <c r="C24" s="219"/>
      <c r="D24" s="219"/>
      <c r="E24" s="219"/>
      <c r="F24" s="219"/>
      <c r="G24" s="219"/>
      <c r="H24" s="220"/>
      <c r="I24" s="140"/>
    </row>
    <row r="25" spans="1:8" ht="18">
      <c r="A25" s="140"/>
      <c r="B25" s="140"/>
      <c r="C25" s="140"/>
      <c r="D25" s="140"/>
      <c r="E25" s="140"/>
      <c r="F25" s="140"/>
      <c r="G25" s="140"/>
      <c r="H25" s="140"/>
    </row>
    <row r="26" spans="1:8" ht="18">
      <c r="A26" s="140" t="s">
        <v>57</v>
      </c>
      <c r="B26" s="140"/>
      <c r="C26" s="140"/>
      <c r="D26" s="140"/>
      <c r="E26" s="140"/>
      <c r="F26" s="140"/>
      <c r="G26" s="140"/>
      <c r="H26" s="140"/>
    </row>
    <row r="27" ht="13.5" thickBot="1"/>
    <row r="28" spans="1:10" ht="12.75">
      <c r="A28" s="227">
        <f>VLOOKUP(J28,'пр.взвешивания'!B1:G26,6,FALSE)</f>
        <v>0</v>
      </c>
      <c r="B28" s="228"/>
      <c r="C28" s="228"/>
      <c r="D28" s="228"/>
      <c r="E28" s="228"/>
      <c r="F28" s="228"/>
      <c r="G28" s="228"/>
      <c r="H28" s="216"/>
      <c r="J28">
        <v>2</v>
      </c>
    </row>
    <row r="29" spans="1:8" ht="13.5" thickBot="1">
      <c r="A29" s="229"/>
      <c r="B29" s="219"/>
      <c r="C29" s="219"/>
      <c r="D29" s="219"/>
      <c r="E29" s="219"/>
      <c r="F29" s="219"/>
      <c r="G29" s="219"/>
      <c r="H29" s="220"/>
    </row>
    <row r="32" spans="1:8" ht="18">
      <c r="A32" s="140" t="s">
        <v>58</v>
      </c>
      <c r="B32" s="140"/>
      <c r="C32" s="140"/>
      <c r="D32" s="140"/>
      <c r="E32" s="140"/>
      <c r="F32" s="140"/>
      <c r="G32" s="140"/>
      <c r="H32" s="140"/>
    </row>
    <row r="33" spans="1:8" ht="18">
      <c r="A33" s="140"/>
      <c r="B33" s="140"/>
      <c r="C33" s="140"/>
      <c r="D33" s="140"/>
      <c r="E33" s="140"/>
      <c r="F33" s="140"/>
      <c r="G33" s="140"/>
      <c r="H33" s="140"/>
    </row>
    <row r="34" spans="1:8" ht="18">
      <c r="A34" s="140"/>
      <c r="B34" s="140"/>
      <c r="C34" s="140"/>
      <c r="D34" s="140"/>
      <c r="E34" s="140"/>
      <c r="F34" s="140"/>
      <c r="G34" s="140"/>
      <c r="H34" s="140"/>
    </row>
    <row r="35" spans="1:8" ht="18">
      <c r="A35" s="142"/>
      <c r="B35" s="142"/>
      <c r="C35" s="142"/>
      <c r="D35" s="142"/>
      <c r="E35" s="142"/>
      <c r="F35" s="142"/>
      <c r="G35" s="142"/>
      <c r="H35" s="142"/>
    </row>
    <row r="36" spans="1:8" ht="18">
      <c r="A36" s="143"/>
      <c r="B36" s="143"/>
      <c r="C36" s="143"/>
      <c r="D36" s="143"/>
      <c r="E36" s="143"/>
      <c r="F36" s="143"/>
      <c r="G36" s="143"/>
      <c r="H36" s="143"/>
    </row>
    <row r="37" spans="1:8" ht="18">
      <c r="A37" s="142"/>
      <c r="B37" s="142"/>
      <c r="C37" s="142"/>
      <c r="D37" s="142"/>
      <c r="E37" s="142"/>
      <c r="F37" s="142"/>
      <c r="G37" s="142"/>
      <c r="H37" s="142"/>
    </row>
    <row r="38" spans="1:8" ht="18">
      <c r="A38" s="144"/>
      <c r="B38" s="144"/>
      <c r="C38" s="144"/>
      <c r="D38" s="144"/>
      <c r="E38" s="144"/>
      <c r="F38" s="144"/>
      <c r="G38" s="144"/>
      <c r="H38" s="144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T207"/>
  <sheetViews>
    <sheetView workbookViewId="0" topLeftCell="A1">
      <selection activeCell="A35" sqref="A1:U36"/>
    </sheetView>
  </sheetViews>
  <sheetFormatPr defaultColWidth="9.140625" defaultRowHeight="12.75"/>
  <cols>
    <col min="1" max="1" width="5.140625" style="0" customWidth="1"/>
    <col min="2" max="2" width="17.7109375" style="0" customWidth="1"/>
    <col min="3" max="3" width="7.421875" style="0" customWidth="1"/>
    <col min="4" max="4" width="6.140625" style="0" customWidth="1"/>
    <col min="5" max="5" width="17.7109375" style="0" customWidth="1"/>
    <col min="6" max="10" width="5.7109375" style="0" customWidth="1"/>
    <col min="11" max="11" width="1.1484375" style="0" customWidth="1"/>
    <col min="12" max="12" width="5.57421875" style="0" customWidth="1"/>
    <col min="13" max="13" width="20.7109375" style="0" customWidth="1"/>
    <col min="14" max="14" width="8.140625" style="0" customWidth="1"/>
    <col min="15" max="15" width="7.28125" style="0" customWidth="1"/>
    <col min="16" max="16" width="11.421875" style="0" customWidth="1"/>
    <col min="17" max="20" width="5.7109375" style="0" customWidth="1"/>
    <col min="21" max="21" width="6.7109375" style="0" customWidth="1"/>
    <col min="22" max="22" width="5.00390625" style="0" customWidth="1"/>
    <col min="23" max="23" width="20.7109375" style="0" customWidth="1"/>
    <col min="24" max="24" width="8.00390625" style="0" customWidth="1"/>
    <col min="25" max="25" width="7.57421875" style="0" customWidth="1"/>
    <col min="26" max="26" width="11.421875" style="0" customWidth="1"/>
    <col min="27" max="32" width="4.7109375" style="0" customWidth="1"/>
    <col min="33" max="33" width="1.28515625" style="0" customWidth="1"/>
    <col min="34" max="34" width="4.7109375" style="0" customWidth="1"/>
    <col min="35" max="35" width="20.7109375" style="0" customWidth="1"/>
    <col min="36" max="36" width="8.140625" style="0" customWidth="1"/>
    <col min="37" max="37" width="7.421875" style="0" customWidth="1"/>
    <col min="38" max="38" width="11.421875" style="0" customWidth="1"/>
    <col min="39" max="43" width="4.7109375" style="0" customWidth="1"/>
    <col min="44" max="44" width="6.140625" style="0" customWidth="1"/>
  </cols>
  <sheetData>
    <row r="1" spans="1:21" ht="22.5" customHeight="1">
      <c r="A1" s="196" t="s">
        <v>33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</row>
    <row r="2" spans="1:21" ht="15.75" customHeight="1" thickBot="1">
      <c r="A2" s="304" t="s">
        <v>32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</row>
    <row r="3" spans="1:16" ht="22.5" customHeight="1" thickBot="1">
      <c r="A3" s="14"/>
      <c r="B3" s="17"/>
      <c r="C3" s="17"/>
      <c r="D3" s="335" t="str">
        <f>HYPERLINK('[2]реквизиты'!$A$2)</f>
        <v>Чемпионат России по САМБО среди женщин</v>
      </c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7"/>
    </row>
    <row r="4" spans="1:21" ht="24" customHeight="1" thickBot="1">
      <c r="A4" s="298" t="str">
        <f>HYPERLINK('[2]реквизиты'!$A$3)</f>
        <v>06 - 11 июня 2012 г.          г. Выкса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</row>
    <row r="5" spans="1:46" ht="27.75" customHeight="1" thickBot="1">
      <c r="A5" s="53" t="s">
        <v>34</v>
      </c>
      <c r="B5" s="3"/>
      <c r="C5" s="3"/>
      <c r="D5" s="53"/>
      <c r="E5" s="53"/>
      <c r="F5" s="3"/>
      <c r="G5" s="3"/>
      <c r="H5" s="3"/>
      <c r="I5" s="3"/>
      <c r="J5" s="3"/>
      <c r="K5" s="3"/>
      <c r="L5" s="53" t="s">
        <v>38</v>
      </c>
      <c r="M5" s="3"/>
      <c r="N5" s="3"/>
      <c r="O5" s="3"/>
      <c r="P5" s="3"/>
      <c r="Q5" s="3"/>
      <c r="R5" s="3"/>
      <c r="S5" s="284" t="str">
        <f>'пр.взвешивания'!G3</f>
        <v>в.к.  52    кг</v>
      </c>
      <c r="T5" s="285"/>
      <c r="U5" s="286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3.5" customHeight="1" thickBot="1">
      <c r="A6" s="232" t="s">
        <v>0</v>
      </c>
      <c r="B6" s="232" t="s">
        <v>1</v>
      </c>
      <c r="C6" s="232" t="s">
        <v>2</v>
      </c>
      <c r="D6" s="280" t="s">
        <v>18</v>
      </c>
      <c r="E6" s="281"/>
      <c r="F6" s="235" t="s">
        <v>4</v>
      </c>
      <c r="G6" s="236"/>
      <c r="H6" s="237"/>
      <c r="I6" s="232" t="s">
        <v>5</v>
      </c>
      <c r="J6" s="232" t="s">
        <v>6</v>
      </c>
      <c r="K6" s="3"/>
      <c r="L6" s="232" t="s">
        <v>0</v>
      </c>
      <c r="M6" s="232" t="s">
        <v>1</v>
      </c>
      <c r="N6" s="232" t="s">
        <v>2</v>
      </c>
      <c r="O6" s="280" t="s">
        <v>3</v>
      </c>
      <c r="P6" s="281"/>
      <c r="Q6" s="235" t="s">
        <v>4</v>
      </c>
      <c r="R6" s="236"/>
      <c r="S6" s="237"/>
      <c r="T6" s="232" t="s">
        <v>5</v>
      </c>
      <c r="U6" s="232" t="s">
        <v>6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3.5" customHeight="1" thickBot="1">
      <c r="A7" s="233"/>
      <c r="B7" s="233"/>
      <c r="C7" s="233"/>
      <c r="D7" s="282"/>
      <c r="E7" s="283"/>
      <c r="F7" s="23">
        <v>1</v>
      </c>
      <c r="G7" s="24">
        <v>2</v>
      </c>
      <c r="H7" s="25">
        <v>3</v>
      </c>
      <c r="I7" s="233"/>
      <c r="J7" s="233"/>
      <c r="K7" s="3"/>
      <c r="L7" s="233"/>
      <c r="M7" s="233"/>
      <c r="N7" s="233"/>
      <c r="O7" s="282"/>
      <c r="P7" s="283"/>
      <c r="Q7" s="23">
        <v>1</v>
      </c>
      <c r="R7" s="24">
        <v>2</v>
      </c>
      <c r="S7" s="25">
        <v>3</v>
      </c>
      <c r="T7" s="233"/>
      <c r="U7" s="23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3.5" customHeight="1">
      <c r="A8" s="245">
        <v>1</v>
      </c>
      <c r="B8" s="246" t="str">
        <f>VLOOKUP(A8,'пр.взвешивания'!B1:H82,2,FALSE)</f>
        <v>ГРИБОВА Елена Александровна</v>
      </c>
      <c r="C8" s="248" t="str">
        <f>VLOOKUP(A8,'пр.взвешивания'!B1:H78,3,FALSE)</f>
        <v>18.09.94 КМС</v>
      </c>
      <c r="D8" s="250" t="str">
        <f>VLOOKUP(A8,'пр.взвешивания'!B1:H61,4,FALSE)</f>
        <v>ЦФО</v>
      </c>
      <c r="E8" s="273" t="str">
        <f>VLOOKUP(A8,'пр.взвешивания'!B1:H180,5,FALSE)</f>
        <v>Ярославская Рыбинск ПР</v>
      </c>
      <c r="F8" s="112"/>
      <c r="G8" s="113">
        <v>0</v>
      </c>
      <c r="H8" s="114">
        <v>0</v>
      </c>
      <c r="I8" s="252">
        <f>SUM(F8:H8)</f>
        <v>0</v>
      </c>
      <c r="J8" s="234">
        <v>3</v>
      </c>
      <c r="K8" s="80"/>
      <c r="L8" s="291">
        <v>11</v>
      </c>
      <c r="M8" s="246" t="str">
        <f>VLOOKUP(L8,'пр.взвешивания'!B1:H61,2,FALSE)</f>
        <v>ХАЛИКОВА Анжелика Ринатовна</v>
      </c>
      <c r="N8" s="248" t="str">
        <f>VLOOKUP(L8,'пр.взвешивания'!B1:H61,3,FALSE)</f>
        <v>23.05.93 КМС</v>
      </c>
      <c r="O8" s="250" t="str">
        <f>VLOOKUP(L8,'пр.взвешивания'!B1:H61,4,FALSE)</f>
        <v>ПФО</v>
      </c>
      <c r="P8" s="273" t="str">
        <f>VLOOKUP(L8,'пр.взвешивания'!B1:H61,5,FALSE)</f>
        <v>Татарстан Н.Челны ПР</v>
      </c>
      <c r="Q8" s="112"/>
      <c r="R8" s="113">
        <v>0</v>
      </c>
      <c r="S8" s="114">
        <v>3</v>
      </c>
      <c r="T8" s="252">
        <f>SUM(Q8:S8)</f>
        <v>3</v>
      </c>
      <c r="U8" s="234">
        <v>2</v>
      </c>
      <c r="V8" s="80"/>
      <c r="W8" s="15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3.5" customHeight="1">
      <c r="A9" s="238"/>
      <c r="B9" s="247"/>
      <c r="C9" s="249"/>
      <c r="D9" s="251"/>
      <c r="E9" s="274"/>
      <c r="F9" s="115"/>
      <c r="G9" s="170"/>
      <c r="H9" s="171"/>
      <c r="I9" s="253"/>
      <c r="J9" s="231"/>
      <c r="K9" s="80"/>
      <c r="L9" s="287"/>
      <c r="M9" s="247"/>
      <c r="N9" s="249"/>
      <c r="O9" s="251"/>
      <c r="P9" s="274"/>
      <c r="Q9" s="115"/>
      <c r="R9" s="116"/>
      <c r="S9" s="117"/>
      <c r="T9" s="253"/>
      <c r="U9" s="231"/>
      <c r="V9" s="80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3.5" customHeight="1">
      <c r="A10" s="238">
        <v>2</v>
      </c>
      <c r="B10" s="239" t="str">
        <f>VLOOKUP(A10,'пр.взвешивания'!B3:H84,2,FALSE)</f>
        <v>МИРЗОЯН Сусанна Кареновна</v>
      </c>
      <c r="C10" s="241" t="str">
        <f>VLOOKUP(A10,'пр.взвешивания'!B3:H80,3,FALSE)</f>
        <v>20.01.86 ЗМС</v>
      </c>
      <c r="D10" s="243" t="str">
        <f>VLOOKUP(A10,'пр.взвешивания'!B3:H63,4,FALSE)</f>
        <v>ПФО</v>
      </c>
      <c r="E10" s="320" t="str">
        <f>VLOOKUP(A10,'пр.взвешивания'!B3:H182,5,FALSE)</f>
        <v>Пензенская Пенза ВС</v>
      </c>
      <c r="F10" s="118">
        <v>4</v>
      </c>
      <c r="G10" s="96"/>
      <c r="H10" s="97">
        <v>4</v>
      </c>
      <c r="I10" s="259">
        <f>SUM(F10:H10)</f>
        <v>8</v>
      </c>
      <c r="J10" s="231">
        <v>1</v>
      </c>
      <c r="K10" s="80"/>
      <c r="L10" s="287">
        <v>12</v>
      </c>
      <c r="M10" s="239" t="str">
        <f>VLOOKUP(L10,'пр.взвешивания'!B1:H63,2,FALSE)</f>
        <v>АЛИЕВА Диана Владиславовна</v>
      </c>
      <c r="N10" s="241" t="str">
        <f>VLOOKUP(L10,'пр.взвешивания'!B1:H63,3,FALSE)</f>
        <v>02.11.89 мсмк</v>
      </c>
      <c r="O10" s="243" t="str">
        <f>VLOOKUP(L10,'пр.взвешивания'!B1:H63,4,FALSE)</f>
        <v>МОС</v>
      </c>
      <c r="P10" s="320" t="str">
        <f>VLOOKUP(L10,'пр.взвешивания'!B1:H63,5,FALSE)</f>
        <v>МКС</v>
      </c>
      <c r="Q10" s="118">
        <v>4</v>
      </c>
      <c r="R10" s="96"/>
      <c r="S10" s="97">
        <v>4</v>
      </c>
      <c r="T10" s="259">
        <f>SUM(Q10:S10)</f>
        <v>8</v>
      </c>
      <c r="U10" s="231">
        <v>1</v>
      </c>
      <c r="V10" s="80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3.5" customHeight="1">
      <c r="A11" s="238"/>
      <c r="B11" s="240"/>
      <c r="C11" s="242"/>
      <c r="D11" s="244"/>
      <c r="E11" s="274"/>
      <c r="F11" s="408" t="s">
        <v>163</v>
      </c>
      <c r="G11" s="98"/>
      <c r="H11" s="99">
        <v>0.47</v>
      </c>
      <c r="I11" s="266"/>
      <c r="J11" s="231"/>
      <c r="K11" s="80"/>
      <c r="L11" s="287"/>
      <c r="M11" s="240"/>
      <c r="N11" s="242"/>
      <c r="O11" s="244"/>
      <c r="P11" s="274"/>
      <c r="Q11" s="119" t="s">
        <v>167</v>
      </c>
      <c r="R11" s="98"/>
      <c r="S11" s="99">
        <v>0.13</v>
      </c>
      <c r="T11" s="266"/>
      <c r="U11" s="231"/>
      <c r="V11" s="80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13.5" customHeight="1">
      <c r="A12" s="238">
        <v>3</v>
      </c>
      <c r="B12" s="255" t="str">
        <f>VLOOKUP(A12,'пр.взвешивания'!B5:H86,2,FALSE)</f>
        <v>СЕНЮЕВА Мария Владимировна</v>
      </c>
      <c r="C12" s="249" t="str">
        <f>VLOOKUP(A12,'пр.взвешивания'!B5:H82,3,FALSE)</f>
        <v>25.12.88 КМС</v>
      </c>
      <c r="D12" s="243" t="str">
        <f>VLOOKUP(A12,'пр.взвешивания'!B5:H65,4,FALSE)</f>
        <v>МОС</v>
      </c>
      <c r="E12" s="320" t="str">
        <f>VLOOKUP(A12,'пр.взвешивания'!B5:H184,5,FALSE)</f>
        <v>Москва С-70 Д </v>
      </c>
      <c r="F12" s="120">
        <v>4</v>
      </c>
      <c r="G12" s="37">
        <v>0</v>
      </c>
      <c r="H12" s="100"/>
      <c r="I12" s="259">
        <f>SUM(F12:H12)</f>
        <v>4</v>
      </c>
      <c r="J12" s="231">
        <v>2</v>
      </c>
      <c r="K12" s="80"/>
      <c r="L12" s="287">
        <v>13</v>
      </c>
      <c r="M12" s="255" t="str">
        <f>VLOOKUP(L12,'пр.взвешивания'!B1:H65,2,FALSE)</f>
        <v>ИВАНОВА Елена Геннадьнвна</v>
      </c>
      <c r="N12" s="249" t="str">
        <f>VLOOKUP(L12,'пр.взвешивания'!B1:H65,3,FALSE)</f>
        <v>15.05.87 МС</v>
      </c>
      <c r="O12" s="243" t="str">
        <f>VLOOKUP(L12,'пр.взвешивания'!B1:H65,4,FALSE)</f>
        <v>СЗФО</v>
      </c>
      <c r="P12" s="320" t="str">
        <f>VLOOKUP(L12,'пр.взвешивания'!B1:H65,5,FALSE)</f>
        <v>Псковская Псков РССС</v>
      </c>
      <c r="Q12" s="120">
        <v>1</v>
      </c>
      <c r="R12" s="37">
        <v>0</v>
      </c>
      <c r="S12" s="100"/>
      <c r="T12" s="259">
        <f>SUM(Q12:S12)</f>
        <v>1</v>
      </c>
      <c r="U12" s="231">
        <v>3</v>
      </c>
      <c r="V12" s="80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3.5" customHeight="1" thickBot="1">
      <c r="A13" s="254"/>
      <c r="B13" s="256"/>
      <c r="C13" s="257"/>
      <c r="D13" s="258"/>
      <c r="E13" s="331"/>
      <c r="F13" s="121">
        <v>1.15</v>
      </c>
      <c r="G13" s="76"/>
      <c r="H13" s="101"/>
      <c r="I13" s="289"/>
      <c r="J13" s="261"/>
      <c r="K13" s="80"/>
      <c r="L13" s="288"/>
      <c r="M13" s="256"/>
      <c r="N13" s="257"/>
      <c r="O13" s="258"/>
      <c r="P13" s="331"/>
      <c r="Q13" s="121"/>
      <c r="R13" s="76"/>
      <c r="S13" s="101"/>
      <c r="T13" s="289"/>
      <c r="U13" s="261"/>
      <c r="V13" s="80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3.5" customHeight="1" thickBot="1">
      <c r="A14" s="53" t="s">
        <v>35</v>
      </c>
      <c r="B14" s="80"/>
      <c r="C14" s="80"/>
      <c r="D14" s="80"/>
      <c r="E14" s="80"/>
      <c r="F14" s="122"/>
      <c r="G14" s="122"/>
      <c r="H14" s="122"/>
      <c r="I14" s="80"/>
      <c r="J14" s="80"/>
      <c r="K14" s="80"/>
      <c r="L14" s="123" t="s">
        <v>39</v>
      </c>
      <c r="M14" s="80"/>
      <c r="N14" s="80"/>
      <c r="O14" s="80"/>
      <c r="P14" s="80"/>
      <c r="Q14" s="122"/>
      <c r="R14" s="122"/>
      <c r="S14" s="122"/>
      <c r="T14" s="80"/>
      <c r="U14" s="80"/>
      <c r="V14" s="80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3.5" customHeight="1" thickBot="1">
      <c r="A15" s="232" t="s">
        <v>0</v>
      </c>
      <c r="B15" s="269" t="s">
        <v>1</v>
      </c>
      <c r="C15" s="269" t="s">
        <v>2</v>
      </c>
      <c r="D15" s="280" t="s">
        <v>18</v>
      </c>
      <c r="E15" s="281"/>
      <c r="F15" s="267" t="s">
        <v>4</v>
      </c>
      <c r="G15" s="268"/>
      <c r="H15" s="124"/>
      <c r="I15" s="269" t="s">
        <v>5</v>
      </c>
      <c r="J15" s="269" t="s">
        <v>6</v>
      </c>
      <c r="K15" s="80"/>
      <c r="L15" s="269" t="s">
        <v>0</v>
      </c>
      <c r="M15" s="269" t="s">
        <v>1</v>
      </c>
      <c r="N15" s="269" t="s">
        <v>2</v>
      </c>
      <c r="O15" s="280" t="s">
        <v>18</v>
      </c>
      <c r="P15" s="281"/>
      <c r="Q15" s="267" t="s">
        <v>4</v>
      </c>
      <c r="R15" s="268"/>
      <c r="S15" s="124"/>
      <c r="T15" s="269" t="s">
        <v>5</v>
      </c>
      <c r="U15" s="269" t="s">
        <v>6</v>
      </c>
      <c r="V15" s="80"/>
      <c r="W15" s="3"/>
      <c r="X15" s="3"/>
      <c r="Y15" s="3"/>
      <c r="Z15" s="3"/>
      <c r="AA15" s="3"/>
      <c r="AB15" s="3"/>
      <c r="AC15" s="3"/>
      <c r="AD15" s="3"/>
      <c r="AE15" s="3"/>
      <c r="AF15" s="15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13.5" customHeight="1" thickBot="1">
      <c r="A16" s="233"/>
      <c r="B16" s="270"/>
      <c r="C16" s="270"/>
      <c r="D16" s="282"/>
      <c r="E16" s="283"/>
      <c r="F16" s="125">
        <v>1</v>
      </c>
      <c r="G16" s="126">
        <v>2</v>
      </c>
      <c r="H16" s="127"/>
      <c r="I16" s="272"/>
      <c r="J16" s="270"/>
      <c r="K16" s="80"/>
      <c r="L16" s="270"/>
      <c r="M16" s="270"/>
      <c r="N16" s="270"/>
      <c r="O16" s="282"/>
      <c r="P16" s="283"/>
      <c r="Q16" s="125">
        <v>1</v>
      </c>
      <c r="R16" s="126">
        <v>2</v>
      </c>
      <c r="S16" s="127"/>
      <c r="T16" s="272"/>
      <c r="U16" s="270"/>
      <c r="V16" s="80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13.5" customHeight="1">
      <c r="A17" s="245">
        <v>4</v>
      </c>
      <c r="B17" s="246" t="str">
        <f>VLOOKUP(A17,'пр.взвешивания'!B10:H91,2,FALSE)</f>
        <v>КИРСАНОВА Наталья Алексеевна</v>
      </c>
      <c r="C17" s="248" t="str">
        <f>VLOOKUP(A17,'пр.взвешивания'!B10:H87,3,FALSE)</f>
        <v>30.04.88 КМС</v>
      </c>
      <c r="D17" s="250" t="str">
        <f>VLOOKUP(A17,'пр.взвешивания'!B10:H70,4,FALSE)</f>
        <v>ПФО</v>
      </c>
      <c r="E17" s="273" t="str">
        <f>VLOOKUP(A17,'пр.взвешивания'!B10:H189,5,FALSE)</f>
        <v>Татарстан Шемордан ПР</v>
      </c>
      <c r="F17" s="112"/>
      <c r="G17" s="111">
        <v>0</v>
      </c>
      <c r="H17" s="127">
        <f>HYPERLINK(круги!G34)</f>
      </c>
      <c r="I17" s="252">
        <f>SUM(F17:H17)</f>
        <v>0</v>
      </c>
      <c r="J17" s="234">
        <v>2</v>
      </c>
      <c r="K17" s="80"/>
      <c r="L17" s="277">
        <v>14</v>
      </c>
      <c r="M17" s="246" t="str">
        <f>VLOOKUP(L17,'пр.взвешивания'!B10:H70,2,FALSE)</f>
        <v>МИХАЙЛОВА Дарья Андреевна</v>
      </c>
      <c r="N17" s="248" t="str">
        <f>VLOOKUP(L17,'пр.взвешивания'!B10:H70,3,FALSE)</f>
        <v>27.11.91 МС</v>
      </c>
      <c r="O17" s="250" t="str">
        <f>VLOOKUP(L17,'пр.взвешивания'!B10:H70,4,FALSE)</f>
        <v>ЦФО</v>
      </c>
      <c r="P17" s="273" t="str">
        <f>VLOOKUP(L17,'пр.взвешивания'!B10:H70,5,FALSE)</f>
        <v>Тверская Ржев МО</v>
      </c>
      <c r="Q17" s="112"/>
      <c r="R17" s="111">
        <v>0</v>
      </c>
      <c r="S17" s="127">
        <f>HYPERLINK(круги!Q34)</f>
      </c>
      <c r="T17" s="252">
        <f>SUM(Q17:S17)</f>
        <v>0</v>
      </c>
      <c r="U17" s="234">
        <v>2</v>
      </c>
      <c r="V17" s="80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13.5" customHeight="1">
      <c r="A18" s="238"/>
      <c r="B18" s="247"/>
      <c r="C18" s="249"/>
      <c r="D18" s="251"/>
      <c r="E18" s="274"/>
      <c r="F18" s="32"/>
      <c r="G18" s="128"/>
      <c r="H18" s="129">
        <f>HYPERLINK(круги!H34)</f>
      </c>
      <c r="I18" s="253"/>
      <c r="J18" s="231"/>
      <c r="K18" s="80"/>
      <c r="L18" s="278"/>
      <c r="M18" s="247"/>
      <c r="N18" s="249"/>
      <c r="O18" s="251"/>
      <c r="P18" s="274"/>
      <c r="Q18" s="32"/>
      <c r="R18" s="128"/>
      <c r="S18" s="129">
        <f>HYPERLINK(круги!R34)</f>
      </c>
      <c r="T18" s="253"/>
      <c r="U18" s="231"/>
      <c r="V18" s="80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13.5" customHeight="1">
      <c r="A19" s="238">
        <v>5</v>
      </c>
      <c r="B19" s="239" t="str">
        <f>VLOOKUP(A19,'пр.взвешивания'!B12:H93,2,FALSE)</f>
        <v>ВИЦИНА Юлия Вячеславовна</v>
      </c>
      <c r="C19" s="241" t="str">
        <f>VLOOKUP(A19,'пр.взвешивания'!B12:H89,3,FALSE)</f>
        <v>09.06.90 мс</v>
      </c>
      <c r="D19" s="243" t="str">
        <f>VLOOKUP(A19,'пр.взвешивания'!B12:H72,4,FALSE)</f>
        <v>ДВФО</v>
      </c>
      <c r="E19" s="320" t="str">
        <f>VLOOKUP(A19,'пр.взвешивания'!B12:H191,5,FALSE)</f>
        <v> Приморский Владивосток УФК и С</v>
      </c>
      <c r="F19" s="118">
        <v>4</v>
      </c>
      <c r="G19" s="73"/>
      <c r="H19" s="102">
        <f>HYPERLINK(круги!G43)</f>
      </c>
      <c r="I19" s="259">
        <f>SUM(F19:H19)</f>
        <v>4</v>
      </c>
      <c r="J19" s="231">
        <v>1</v>
      </c>
      <c r="K19" s="80"/>
      <c r="L19" s="278">
        <v>15</v>
      </c>
      <c r="M19" s="239" t="str">
        <f>VLOOKUP(L19,'пр.взвешивания'!B10:H72,2,FALSE)</f>
        <v>ТАРТЫКОВА Надежда Зиннатовна</v>
      </c>
      <c r="N19" s="241" t="str">
        <f>VLOOKUP(L19,'пр.взвешивания'!B10:H72,3,FALSE)</f>
        <v>21.05.90 мс</v>
      </c>
      <c r="O19" s="243" t="str">
        <f>VLOOKUP(L19,'пр.взвешивания'!B10:H72,4,FALSE)</f>
        <v>СФО</v>
      </c>
      <c r="P19" s="320" t="str">
        <f>VLOOKUP(L19,'пр.взвешивания'!B10:H72,5,FALSE)</f>
        <v> Кемеровская Юрга МО</v>
      </c>
      <c r="Q19" s="118">
        <v>3</v>
      </c>
      <c r="R19" s="73"/>
      <c r="S19" s="102">
        <f>HYPERLINK(круги!Q43)</f>
      </c>
      <c r="T19" s="259">
        <f>SUM(Q19:S19)</f>
        <v>3</v>
      </c>
      <c r="U19" s="231">
        <v>1</v>
      </c>
      <c r="V19" s="80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13.5" customHeight="1" thickBot="1">
      <c r="A20" s="238"/>
      <c r="B20" s="256"/>
      <c r="C20" s="257"/>
      <c r="D20" s="258"/>
      <c r="E20" s="331"/>
      <c r="F20" s="407" t="s">
        <v>165</v>
      </c>
      <c r="G20" s="77"/>
      <c r="H20" s="103">
        <f>HYPERLINK(круги!H43)</f>
      </c>
      <c r="I20" s="260"/>
      <c r="J20" s="261"/>
      <c r="K20" s="80"/>
      <c r="L20" s="290"/>
      <c r="M20" s="256"/>
      <c r="N20" s="257"/>
      <c r="O20" s="258"/>
      <c r="P20" s="331"/>
      <c r="Q20" s="121"/>
      <c r="R20" s="77"/>
      <c r="S20" s="103">
        <f>HYPERLINK(круги!R43)</f>
      </c>
      <c r="T20" s="260"/>
      <c r="U20" s="261"/>
      <c r="V20" s="80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13.5" customHeight="1" thickBot="1">
      <c r="A21" s="53" t="s">
        <v>36</v>
      </c>
      <c r="B21" s="80"/>
      <c r="C21" s="80"/>
      <c r="D21" s="80"/>
      <c r="E21" s="80"/>
      <c r="F21" s="122"/>
      <c r="G21" s="122"/>
      <c r="H21" s="122"/>
      <c r="I21" s="80"/>
      <c r="J21" s="80"/>
      <c r="K21" s="80"/>
      <c r="L21" s="123" t="s">
        <v>40</v>
      </c>
      <c r="M21" s="80"/>
      <c r="N21" s="80"/>
      <c r="O21" s="80"/>
      <c r="P21" s="80"/>
      <c r="Q21" s="122"/>
      <c r="R21" s="122"/>
      <c r="S21" s="122"/>
      <c r="T21" s="80"/>
      <c r="U21" s="80"/>
      <c r="V21" s="80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3.5" customHeight="1" thickBot="1">
      <c r="A22" s="232" t="s">
        <v>0</v>
      </c>
      <c r="B22" s="269" t="s">
        <v>1</v>
      </c>
      <c r="C22" s="269" t="s">
        <v>2</v>
      </c>
      <c r="D22" s="280" t="s">
        <v>18</v>
      </c>
      <c r="E22" s="281"/>
      <c r="F22" s="267" t="s">
        <v>4</v>
      </c>
      <c r="G22" s="279"/>
      <c r="H22" s="268"/>
      <c r="I22" s="269" t="s">
        <v>5</v>
      </c>
      <c r="J22" s="269" t="s">
        <v>6</v>
      </c>
      <c r="K22" s="80"/>
      <c r="L22" s="269" t="s">
        <v>0</v>
      </c>
      <c r="M22" s="269" t="s">
        <v>1</v>
      </c>
      <c r="N22" s="269" t="s">
        <v>2</v>
      </c>
      <c r="O22" s="280" t="s">
        <v>18</v>
      </c>
      <c r="P22" s="281"/>
      <c r="Q22" s="267" t="s">
        <v>4</v>
      </c>
      <c r="R22" s="268"/>
      <c r="S22" s="124"/>
      <c r="T22" s="269" t="s">
        <v>5</v>
      </c>
      <c r="U22" s="269" t="s">
        <v>6</v>
      </c>
      <c r="V22" s="80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3.5" customHeight="1" thickBot="1">
      <c r="A23" s="233"/>
      <c r="B23" s="270"/>
      <c r="C23" s="270"/>
      <c r="D23" s="282"/>
      <c r="E23" s="283"/>
      <c r="F23" s="125">
        <v>1</v>
      </c>
      <c r="G23" s="130">
        <v>2</v>
      </c>
      <c r="H23" s="126">
        <v>3</v>
      </c>
      <c r="I23" s="270"/>
      <c r="J23" s="270"/>
      <c r="K23" s="80"/>
      <c r="L23" s="270"/>
      <c r="M23" s="270"/>
      <c r="N23" s="270"/>
      <c r="O23" s="282"/>
      <c r="P23" s="283"/>
      <c r="Q23" s="125">
        <v>1</v>
      </c>
      <c r="R23" s="126">
        <v>2</v>
      </c>
      <c r="S23" s="127"/>
      <c r="T23" s="272"/>
      <c r="U23" s="270"/>
      <c r="V23" s="80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3.5" customHeight="1">
      <c r="A24" s="245">
        <v>6</v>
      </c>
      <c r="B24" s="246" t="str">
        <f>VLOOKUP(A24,'пр.взвешивания'!B1:H98,2,FALSE)</f>
        <v>КУВАТОВА Регина Галиулловна</v>
      </c>
      <c r="C24" s="248" t="str">
        <f>VLOOKUP(A24,'пр.взвешивания'!B1:H94,3,FALSE)</f>
        <v>06.08.92 кмс</v>
      </c>
      <c r="D24" s="250" t="str">
        <f>VLOOKUP(A24,'пр.взвешивания'!B1:H77,4,FALSE)</f>
        <v>ПФО</v>
      </c>
      <c r="E24" s="273" t="str">
        <f>VLOOKUP(A24,'пр.взвешивания'!B1:H196,5,FALSE)</f>
        <v>Оренбургская Кувандык МО</v>
      </c>
      <c r="F24" s="131"/>
      <c r="G24" s="113">
        <v>0</v>
      </c>
      <c r="H24" s="132">
        <v>1</v>
      </c>
      <c r="I24" s="252">
        <f>SUM(F24:H24)</f>
        <v>1</v>
      </c>
      <c r="J24" s="234">
        <v>3</v>
      </c>
      <c r="K24" s="80"/>
      <c r="L24" s="277">
        <v>16</v>
      </c>
      <c r="M24" s="246" t="str">
        <f>VLOOKUP(L24,'пр.взвешивания'!B17:H77,2,FALSE)</f>
        <v>КУЗЯЕВА Анна Владимировна</v>
      </c>
      <c r="N24" s="248" t="str">
        <f>VLOOKUP(L24,'пр.взвешивания'!B17:H77,3,FALSE)</f>
        <v>18.04.89 МС</v>
      </c>
      <c r="O24" s="250" t="str">
        <f>VLOOKUP(L24,'пр.взвешивания'!B17:H77,4,FALSE)</f>
        <v>ПФО</v>
      </c>
      <c r="P24" s="273" t="str">
        <f>VLOOKUP(L24,'пр.взвешивания'!B17:H77,5,FALSE)</f>
        <v>Нижегоровдская Кстово ПР</v>
      </c>
      <c r="Q24" s="112"/>
      <c r="R24" s="111">
        <v>0</v>
      </c>
      <c r="S24" s="127">
        <f>HYPERLINK(круги!Q41)</f>
      </c>
      <c r="T24" s="252">
        <f>SUM(Q24:S24)</f>
        <v>0</v>
      </c>
      <c r="U24" s="234">
        <v>2</v>
      </c>
      <c r="V24" s="80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3.5" customHeight="1">
      <c r="A25" s="238"/>
      <c r="B25" s="247"/>
      <c r="C25" s="249"/>
      <c r="D25" s="251"/>
      <c r="E25" s="274"/>
      <c r="F25" s="133"/>
      <c r="G25" s="134"/>
      <c r="H25" s="135"/>
      <c r="I25" s="253"/>
      <c r="J25" s="231"/>
      <c r="K25" s="80"/>
      <c r="L25" s="278"/>
      <c r="M25" s="247"/>
      <c r="N25" s="249"/>
      <c r="O25" s="251"/>
      <c r="P25" s="274"/>
      <c r="Q25" s="32"/>
      <c r="R25" s="128"/>
      <c r="S25" s="129">
        <f>HYPERLINK(круги!R41)</f>
      </c>
      <c r="T25" s="253"/>
      <c r="U25" s="231"/>
      <c r="V25" s="80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3.5" customHeight="1">
      <c r="A26" s="238">
        <v>7</v>
      </c>
      <c r="B26" s="239" t="str">
        <f>VLOOKUP(A26,'пр.взвешивания'!B1:H100,2,FALSE)</f>
        <v>ЧЕРНЕЦОВА Наталья Борисовна</v>
      </c>
      <c r="C26" s="241" t="str">
        <f>VLOOKUP(A26,'пр.взвешивания'!B1:H96,3,FALSE)</f>
        <v>04.05.86 мсмк</v>
      </c>
      <c r="D26" s="243" t="str">
        <f>VLOOKUP(A26,'пр.взвешивания'!B1:H79,4,FALSE)</f>
        <v>МОС</v>
      </c>
      <c r="E26" s="320" t="str">
        <f>VLOOKUP(A26,'пр.взвешивания'!B1:H198,5,FALSE)</f>
        <v>МКС</v>
      </c>
      <c r="F26" s="104">
        <v>3</v>
      </c>
      <c r="G26" s="96"/>
      <c r="H26" s="104">
        <v>3</v>
      </c>
      <c r="I26" s="259">
        <f>SUM(F26:H26)</f>
        <v>6</v>
      </c>
      <c r="J26" s="231">
        <v>1</v>
      </c>
      <c r="K26" s="80"/>
      <c r="L26" s="278">
        <v>17</v>
      </c>
      <c r="M26" s="239" t="str">
        <f>VLOOKUP(L26,'пр.взвешивания'!B17:H79,2,FALSE)</f>
        <v>ГРЕБЕННИКОВА Анна Владимировна</v>
      </c>
      <c r="N26" s="241" t="str">
        <f>VLOOKUP(L26,'пр.взвешивания'!B17:H79,3,FALSE)</f>
        <v>12.07.86 МС</v>
      </c>
      <c r="O26" s="243" t="str">
        <f>VLOOKUP(L26,'пр.взвешивания'!B17:H79,4,FALSE)</f>
        <v>ЦФО</v>
      </c>
      <c r="P26" s="320" t="str">
        <f>VLOOKUP(L26,'пр.взвешивания'!B17:H79,5,FALSE)</f>
        <v>Московская Климовск МО</v>
      </c>
      <c r="Q26" s="118">
        <v>4</v>
      </c>
      <c r="R26" s="73"/>
      <c r="S26" s="102">
        <f>HYPERLINK(круги!Q50)</f>
      </c>
      <c r="T26" s="259">
        <f>SUM(Q26:S26)</f>
        <v>4</v>
      </c>
      <c r="U26" s="231">
        <v>1</v>
      </c>
      <c r="V26" s="80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3.5" customHeight="1" thickBot="1">
      <c r="A27" s="238"/>
      <c r="B27" s="240"/>
      <c r="C27" s="242"/>
      <c r="D27" s="244"/>
      <c r="E27" s="274"/>
      <c r="F27" s="105"/>
      <c r="G27" s="98"/>
      <c r="H27" s="105"/>
      <c r="I27" s="266"/>
      <c r="J27" s="231"/>
      <c r="K27" s="80"/>
      <c r="L27" s="290"/>
      <c r="M27" s="256"/>
      <c r="N27" s="257"/>
      <c r="O27" s="258"/>
      <c r="P27" s="331"/>
      <c r="Q27" s="407" t="s">
        <v>162</v>
      </c>
      <c r="R27" s="77"/>
      <c r="S27" s="103">
        <f>HYPERLINK(круги!R50)</f>
      </c>
      <c r="T27" s="260"/>
      <c r="U27" s="261"/>
      <c r="V27" s="80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3.5" customHeight="1">
      <c r="A28" s="238">
        <v>8</v>
      </c>
      <c r="B28" s="255" t="str">
        <f>VLOOKUP(A28,'пр.взвешивания'!B2:H102,2,FALSE)</f>
        <v>СЕХНИАШВИЛИИ Этери Шотаевна</v>
      </c>
      <c r="C28" s="249" t="str">
        <f>VLOOKUP(A28,'пр.взвешивания'!B2:H98,3,FALSE)</f>
        <v>19.10.91 МС</v>
      </c>
      <c r="D28" s="243" t="str">
        <f>VLOOKUP(A28,'пр.взвешивания'!B2:H81,4,FALSE)</f>
        <v>ЮФО</v>
      </c>
      <c r="E28" s="320" t="str">
        <f>VLOOKUP(A28,'пр.взвешивания'!B2:H200,5,FALSE)</f>
        <v>Краснодарский Краснодар Д</v>
      </c>
      <c r="F28" s="104">
        <v>3</v>
      </c>
      <c r="G28" s="43">
        <v>1</v>
      </c>
      <c r="H28" s="106"/>
      <c r="I28" s="259">
        <f>SUM(F28:H28)</f>
        <v>4</v>
      </c>
      <c r="J28" s="231">
        <v>2</v>
      </c>
      <c r="K28" s="80"/>
      <c r="L28" s="271"/>
      <c r="M28" s="294"/>
      <c r="N28" s="296"/>
      <c r="O28" s="297"/>
      <c r="P28" s="297"/>
      <c r="Q28" s="102"/>
      <c r="R28" s="102"/>
      <c r="S28" s="151"/>
      <c r="T28" s="292"/>
      <c r="U28" s="271"/>
      <c r="V28" s="80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13.5" customHeight="1" thickBot="1">
      <c r="A29" s="254"/>
      <c r="B29" s="256"/>
      <c r="C29" s="257"/>
      <c r="D29" s="258"/>
      <c r="E29" s="331"/>
      <c r="F29" s="136"/>
      <c r="G29" s="76"/>
      <c r="H29" s="107"/>
      <c r="I29" s="289"/>
      <c r="J29" s="261"/>
      <c r="K29" s="80"/>
      <c r="L29" s="271"/>
      <c r="M29" s="295"/>
      <c r="N29" s="296"/>
      <c r="O29" s="297"/>
      <c r="P29" s="297"/>
      <c r="Q29" s="103"/>
      <c r="R29" s="103"/>
      <c r="S29" s="151"/>
      <c r="T29" s="293"/>
      <c r="U29" s="271"/>
      <c r="V29" s="80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3.5" customHeight="1" thickBot="1">
      <c r="A30" s="53" t="s">
        <v>37</v>
      </c>
      <c r="B30" s="80"/>
      <c r="C30" s="80"/>
      <c r="D30" s="80"/>
      <c r="E30" s="80"/>
      <c r="F30" s="122"/>
      <c r="G30" s="122"/>
      <c r="H30" s="132">
        <f>HYPERLINK(круги!G48)</f>
      </c>
      <c r="I30" s="80"/>
      <c r="J30" s="80"/>
      <c r="K30" s="80"/>
      <c r="L30" s="123" t="s">
        <v>41</v>
      </c>
      <c r="M30" s="80"/>
      <c r="N30" s="80"/>
      <c r="O30" s="80"/>
      <c r="P30" s="80"/>
      <c r="Q30" s="122"/>
      <c r="R30" s="122"/>
      <c r="S30" s="127">
        <f>HYPERLINK(круги!Q48)</f>
      </c>
      <c r="T30" s="80"/>
      <c r="U30" s="80"/>
      <c r="V30" s="80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3.5" customHeight="1" thickBot="1">
      <c r="A31" s="232" t="s">
        <v>0</v>
      </c>
      <c r="B31" s="269" t="s">
        <v>1</v>
      </c>
      <c r="C31" s="269" t="s">
        <v>2</v>
      </c>
      <c r="D31" s="280" t="s">
        <v>18</v>
      </c>
      <c r="E31" s="281"/>
      <c r="F31" s="267" t="s">
        <v>4</v>
      </c>
      <c r="G31" s="268"/>
      <c r="H31" s="124"/>
      <c r="I31" s="269" t="s">
        <v>5</v>
      </c>
      <c r="J31" s="269" t="s">
        <v>6</v>
      </c>
      <c r="K31" s="80"/>
      <c r="L31" s="269" t="s">
        <v>0</v>
      </c>
      <c r="M31" s="269" t="s">
        <v>1</v>
      </c>
      <c r="N31" s="269" t="s">
        <v>2</v>
      </c>
      <c r="O31" s="280" t="s">
        <v>18</v>
      </c>
      <c r="P31" s="281"/>
      <c r="Q31" s="267" t="s">
        <v>4</v>
      </c>
      <c r="R31" s="268"/>
      <c r="S31" s="124"/>
      <c r="T31" s="269" t="s">
        <v>5</v>
      </c>
      <c r="U31" s="269" t="s">
        <v>6</v>
      </c>
      <c r="V31" s="80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13.5" customHeight="1" thickBot="1">
      <c r="A32" s="233"/>
      <c r="B32" s="270"/>
      <c r="C32" s="270"/>
      <c r="D32" s="282"/>
      <c r="E32" s="283"/>
      <c r="F32" s="125">
        <v>1</v>
      </c>
      <c r="G32" s="126">
        <v>2</v>
      </c>
      <c r="H32" s="127"/>
      <c r="I32" s="272"/>
      <c r="J32" s="270"/>
      <c r="K32" s="80"/>
      <c r="L32" s="270"/>
      <c r="M32" s="270"/>
      <c r="N32" s="270"/>
      <c r="O32" s="282"/>
      <c r="P32" s="283"/>
      <c r="Q32" s="125">
        <v>1</v>
      </c>
      <c r="R32" s="126">
        <v>2</v>
      </c>
      <c r="S32" s="127"/>
      <c r="T32" s="272"/>
      <c r="U32" s="270"/>
      <c r="V32" s="80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3.5" customHeight="1">
      <c r="A33" s="245">
        <v>9</v>
      </c>
      <c r="B33" s="246" t="str">
        <f>VLOOKUP(A33,'пр.взвешивания'!B2:H107,2,FALSE)</f>
        <v>ДУБИНИНА Елена Владимировна</v>
      </c>
      <c r="C33" s="248" t="str">
        <f>VLOOKUP(A33,'пр.взвешивания'!B2:H103,3,FALSE)</f>
        <v>11.08.87 мс</v>
      </c>
      <c r="D33" s="250" t="str">
        <f>VLOOKUP(A33,'пр.взвешивания'!B2:H86,4,FALSE)</f>
        <v>ЦФО</v>
      </c>
      <c r="E33" s="273" t="str">
        <f>VLOOKUP(A33,'пр.взвешивания'!B2:H205,5,FALSE)</f>
        <v>Брянская Брянск ЛОК</v>
      </c>
      <c r="F33" s="112"/>
      <c r="G33" s="111">
        <v>0</v>
      </c>
      <c r="H33" s="129">
        <f>HYPERLINK(круги!H48)</f>
      </c>
      <c r="I33" s="252">
        <f>SUM(F33:H33)</f>
        <v>0</v>
      </c>
      <c r="J33" s="269">
        <v>2</v>
      </c>
      <c r="K33" s="80"/>
      <c r="L33" s="291">
        <v>18</v>
      </c>
      <c r="M33" s="246" t="str">
        <f>VLOOKUP(L33,'пр.взвешивания'!B26:H86,2,FALSE)</f>
        <v>ХАРИТОНОВА Анна Игоревна</v>
      </c>
      <c r="N33" s="248" t="s">
        <v>78</v>
      </c>
      <c r="O33" s="250" t="str">
        <f>VLOOKUP(L33,'пр.взвешивания'!B26:H86,4,FALSE)</f>
        <v>МОС</v>
      </c>
      <c r="P33" s="273" t="str">
        <f>VLOOKUP(L33,'пр.взвешивания'!B26:H86,5,FALSE)</f>
        <v> МКС</v>
      </c>
      <c r="Q33" s="112"/>
      <c r="R33" s="111">
        <v>4</v>
      </c>
      <c r="S33" s="129">
        <f>HYPERLINK(круги!R48)</f>
      </c>
      <c r="T33" s="252">
        <f>SUM(Q33:S33)</f>
        <v>4</v>
      </c>
      <c r="U33" s="234">
        <v>1</v>
      </c>
      <c r="V33" s="80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3.5" customHeight="1">
      <c r="A34" s="238"/>
      <c r="B34" s="247"/>
      <c r="C34" s="249"/>
      <c r="D34" s="251"/>
      <c r="E34" s="274"/>
      <c r="F34" s="32"/>
      <c r="G34" s="128"/>
      <c r="H34" s="102">
        <f>HYPERLINK(круги!G56)</f>
      </c>
      <c r="I34" s="253"/>
      <c r="J34" s="276"/>
      <c r="K34" s="80"/>
      <c r="L34" s="287"/>
      <c r="M34" s="247"/>
      <c r="N34" s="249"/>
      <c r="O34" s="251"/>
      <c r="P34" s="274"/>
      <c r="Q34" s="32"/>
      <c r="R34" s="411" t="s">
        <v>166</v>
      </c>
      <c r="S34" s="102">
        <f>HYPERLINK(круги!Q56)</f>
      </c>
      <c r="T34" s="253"/>
      <c r="U34" s="231"/>
      <c r="V34" s="80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3.5" customHeight="1">
      <c r="A35" s="238">
        <v>10</v>
      </c>
      <c r="B35" s="239" t="str">
        <f>VLOOKUP(A35,'пр.взвешивания'!B2:H109,2,FALSE)</f>
        <v>ВАЛЕЕВА Лилия Ревгатовна</v>
      </c>
      <c r="C35" s="241" t="str">
        <f>VLOOKUP(A35,'пр.взвешивания'!B2:H105,3,FALSE)</f>
        <v>20.11.88 мс</v>
      </c>
      <c r="D35" s="243" t="str">
        <f>VLOOKUP(A35,'пр.взвешивания'!B2:H88,4,FALSE)</f>
        <v>ПФО</v>
      </c>
      <c r="E35" s="320" t="str">
        <f>VLOOKUP(A35,'пр.взвешивания'!B2:H207,5,FALSE)</f>
        <v>Ульяновская, Димитровград ПР</v>
      </c>
      <c r="F35" s="118">
        <v>3</v>
      </c>
      <c r="G35" s="73"/>
      <c r="H35" s="137"/>
      <c r="I35" s="259">
        <f>SUM(F35:H35)</f>
        <v>3</v>
      </c>
      <c r="J35" s="231">
        <v>1</v>
      </c>
      <c r="K35" s="80"/>
      <c r="L35" s="287">
        <v>19</v>
      </c>
      <c r="M35" s="239" t="str">
        <f>VLOOKUP(L35,'пр.взвешивания'!B26:H88,2,FALSE)</f>
        <v>ГОРЕЛИКОВА Анна Вадимовна</v>
      </c>
      <c r="N35" s="241" t="str">
        <f>VLOOKUP(L35,'пр.взвешивания'!B26:H88,3,FALSE)</f>
        <v>06.03.92 МС</v>
      </c>
      <c r="O35" s="243" t="str">
        <f>VLOOKUP(L35,'пр.взвешивания'!B26:H88,4,FALSE)</f>
        <v>ЮФО</v>
      </c>
      <c r="P35" s="320" t="str">
        <f>VLOOKUP(L35,'пр.взвешивания'!B26:H88,5,FALSE)</f>
        <v>Краснодарский Крымск МО</v>
      </c>
      <c r="Q35" s="118">
        <v>0</v>
      </c>
      <c r="R35" s="73"/>
      <c r="S35" s="137"/>
      <c r="T35" s="259">
        <f>SUM(Q35:S35)</f>
        <v>0</v>
      </c>
      <c r="U35" s="231">
        <v>2</v>
      </c>
      <c r="V35" s="80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3.5" customHeight="1" thickBot="1">
      <c r="A36" s="254"/>
      <c r="B36" s="256"/>
      <c r="C36" s="257"/>
      <c r="D36" s="258"/>
      <c r="E36" s="331"/>
      <c r="F36" s="121"/>
      <c r="G36" s="77"/>
      <c r="H36" s="103">
        <f>HYPERLINK(круги!H56)</f>
      </c>
      <c r="I36" s="260"/>
      <c r="J36" s="261"/>
      <c r="K36" s="80"/>
      <c r="L36" s="288"/>
      <c r="M36" s="256"/>
      <c r="N36" s="257"/>
      <c r="O36" s="258"/>
      <c r="P36" s="331"/>
      <c r="Q36" s="121"/>
      <c r="R36" s="77"/>
      <c r="S36" s="103">
        <f>HYPERLINK(круги!R56)</f>
      </c>
      <c r="T36" s="260"/>
      <c r="U36" s="261"/>
      <c r="V36" s="80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2" customHeight="1">
      <c r="A37" s="3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12" customHeight="1">
      <c r="A38" s="3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2" customHeight="1">
      <c r="A39" s="3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21.75" customHeight="1" thickBo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299" t="s">
        <v>33</v>
      </c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3"/>
      <c r="AT42" s="3"/>
    </row>
    <row r="43" spans="1:46" ht="23.25" customHeight="1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00" t="s">
        <v>43</v>
      </c>
      <c r="X43" s="300"/>
      <c r="Y43" s="300"/>
      <c r="Z43" s="300"/>
      <c r="AA43" s="300"/>
      <c r="AB43" s="300"/>
      <c r="AC43" s="300"/>
      <c r="AD43" s="300"/>
      <c r="AE43" s="300"/>
      <c r="AF43" s="3"/>
      <c r="AG43" s="3"/>
      <c r="AH43" s="301" t="str">
        <f>HYPERLINK('[2]реквизиты'!$A$2)</f>
        <v>Чемпионат России по САМБО среди женщин</v>
      </c>
      <c r="AI43" s="302"/>
      <c r="AJ43" s="302"/>
      <c r="AK43" s="302"/>
      <c r="AL43" s="302"/>
      <c r="AM43" s="302"/>
      <c r="AN43" s="302"/>
      <c r="AO43" s="302"/>
      <c r="AP43" s="302"/>
      <c r="AQ43" s="302"/>
      <c r="AR43" s="303"/>
      <c r="AS43" s="3"/>
      <c r="AT43" s="3"/>
    </row>
    <row r="44" spans="1:46" ht="19.5" customHeight="1" thickBo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53" t="s">
        <v>44</v>
      </c>
      <c r="W44" s="275" t="str">
        <f>HYPERLINK('[2]реквизиты'!$A$3)</f>
        <v>06 - 11 июня 2012 г.          г. Выкса</v>
      </c>
      <c r="X44" s="275"/>
      <c r="Y44" s="275"/>
      <c r="Z44" s="275"/>
      <c r="AA44" s="275"/>
      <c r="AB44" s="275"/>
      <c r="AC44" s="275"/>
      <c r="AD44" s="275"/>
      <c r="AE44" s="275"/>
      <c r="AF44" s="154"/>
      <c r="AG44" s="155"/>
      <c r="AH44" s="53" t="s">
        <v>7</v>
      </c>
      <c r="AI44" s="154"/>
      <c r="AJ44" s="3"/>
      <c r="AK44" s="53"/>
      <c r="AL44" s="53"/>
      <c r="AM44" s="3"/>
      <c r="AN44" s="307" t="str">
        <f>'пр.взвешивания'!G3</f>
        <v>в.к.  52    кг</v>
      </c>
      <c r="AO44" s="308"/>
      <c r="AP44" s="308"/>
      <c r="AQ44" s="308"/>
      <c r="AR44" s="309"/>
      <c r="AS44" s="3"/>
      <c r="AT44" s="3"/>
    </row>
    <row r="45" spans="1:46" ht="12" customHeight="1" thickBo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232" t="s">
        <v>0</v>
      </c>
      <c r="W45" s="232" t="s">
        <v>1</v>
      </c>
      <c r="X45" s="232" t="s">
        <v>2</v>
      </c>
      <c r="Y45" s="280" t="s">
        <v>18</v>
      </c>
      <c r="Z45" s="281"/>
      <c r="AA45" s="235" t="s">
        <v>4</v>
      </c>
      <c r="AB45" s="236"/>
      <c r="AC45" s="236"/>
      <c r="AD45" s="237"/>
      <c r="AE45" s="232" t="s">
        <v>5</v>
      </c>
      <c r="AF45" s="232" t="s">
        <v>6</v>
      </c>
      <c r="AG45" s="8"/>
      <c r="AH45" s="232" t="s">
        <v>0</v>
      </c>
      <c r="AI45" s="232" t="s">
        <v>1</v>
      </c>
      <c r="AJ45" s="232" t="s">
        <v>2</v>
      </c>
      <c r="AK45" s="280" t="s">
        <v>3</v>
      </c>
      <c r="AL45" s="281"/>
      <c r="AM45" s="235" t="s">
        <v>4</v>
      </c>
      <c r="AN45" s="236"/>
      <c r="AO45" s="236"/>
      <c r="AP45" s="237"/>
      <c r="AQ45" s="232" t="s">
        <v>5</v>
      </c>
      <c r="AR45" s="232" t="s">
        <v>6</v>
      </c>
      <c r="AS45" s="3"/>
      <c r="AT45" s="3"/>
    </row>
    <row r="46" spans="1:46" ht="12" customHeight="1" thickBo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233"/>
      <c r="W46" s="233"/>
      <c r="X46" s="233"/>
      <c r="Y46" s="282"/>
      <c r="Z46" s="283"/>
      <c r="AA46" s="23">
        <v>1</v>
      </c>
      <c r="AB46" s="24">
        <v>2</v>
      </c>
      <c r="AC46" s="24">
        <v>3</v>
      </c>
      <c r="AD46" s="25">
        <v>4</v>
      </c>
      <c r="AE46" s="233"/>
      <c r="AF46" s="305"/>
      <c r="AG46" s="8"/>
      <c r="AH46" s="233"/>
      <c r="AI46" s="233"/>
      <c r="AJ46" s="233"/>
      <c r="AK46" s="282"/>
      <c r="AL46" s="283"/>
      <c r="AM46" s="23">
        <v>1</v>
      </c>
      <c r="AN46" s="24">
        <v>2</v>
      </c>
      <c r="AO46" s="24">
        <v>3</v>
      </c>
      <c r="AP46" s="25">
        <v>4</v>
      </c>
      <c r="AQ46" s="306"/>
      <c r="AR46" s="233"/>
      <c r="AS46" s="3"/>
      <c r="AT46" s="3"/>
    </row>
    <row r="47" spans="1:46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245">
        <v>2</v>
      </c>
      <c r="W47" s="310" t="str">
        <f>VLOOKUP(V47,'пр.взвешивания'!B1:H61,2,FALSE)</f>
        <v>МИРЗОЯН Сусанна Кареновна</v>
      </c>
      <c r="X47" s="312" t="str">
        <f>VLOOKUP(V47,'пр.взвешивания'!B1:H61,3,FALSE)</f>
        <v>20.01.86 ЗМС</v>
      </c>
      <c r="Y47" s="250" t="str">
        <f>VLOOKUP(V47,'пр.взвешивания'!B1:H99,4,FALSE)</f>
        <v>ПФО</v>
      </c>
      <c r="Z47" s="273" t="str">
        <f>VLOOKUP(V47,'пр.взвешивания'!B1:H61,5,FALSE)</f>
        <v>Пензенская Пенза ВС</v>
      </c>
      <c r="AA47" s="28"/>
      <c r="AB47" s="57">
        <v>4</v>
      </c>
      <c r="AC47" s="57">
        <v>4</v>
      </c>
      <c r="AD47" s="29">
        <v>4</v>
      </c>
      <c r="AE47" s="277">
        <f>SUM(AA47:AD47)</f>
        <v>12</v>
      </c>
      <c r="AF47" s="232">
        <v>1</v>
      </c>
      <c r="AG47" s="8"/>
      <c r="AH47" s="245">
        <v>2</v>
      </c>
      <c r="AI47" s="310" t="str">
        <f>VLOOKUP(AH47,'пр.взвешивания'!B1:H61,2,FALSE)</f>
        <v>МИРЗОЯН Сусанна Кареновна</v>
      </c>
      <c r="AJ47" s="312" t="str">
        <f>VLOOKUP(AH47,'пр.взвешивания'!B1:H64,3,FALSE)</f>
        <v>20.01.86 ЗМС</v>
      </c>
      <c r="AK47" s="250" t="str">
        <f>VLOOKUP(AH47,'пр.взвешивания'!B1:H61,4,FALSE)</f>
        <v>ПФО</v>
      </c>
      <c r="AL47" s="273" t="str">
        <f>VLOOKUP(AH47,'пр.взвешивания'!B1:H61,5)</f>
        <v>Пензенская Пенза ВС</v>
      </c>
      <c r="AM47" s="28"/>
      <c r="AN47" s="57">
        <v>4</v>
      </c>
      <c r="AO47" s="57">
        <v>4</v>
      </c>
      <c r="AP47" s="29">
        <v>4</v>
      </c>
      <c r="AQ47" s="315">
        <f>SUM(AM47:AP47)</f>
        <v>12</v>
      </c>
      <c r="AR47" s="317">
        <v>1</v>
      </c>
      <c r="AS47" s="3"/>
      <c r="AT47" s="3"/>
    </row>
    <row r="48" spans="1:46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238"/>
      <c r="W48" s="311"/>
      <c r="X48" s="313"/>
      <c r="Y48" s="251"/>
      <c r="Z48" s="274"/>
      <c r="AA48" s="32"/>
      <c r="AB48" s="184">
        <v>0.42</v>
      </c>
      <c r="AC48" s="184">
        <v>0.23</v>
      </c>
      <c r="AD48" s="33">
        <v>0.47</v>
      </c>
      <c r="AE48" s="278"/>
      <c r="AF48" s="314"/>
      <c r="AG48" s="8"/>
      <c r="AH48" s="238"/>
      <c r="AI48" s="311"/>
      <c r="AJ48" s="313"/>
      <c r="AK48" s="251"/>
      <c r="AL48" s="274"/>
      <c r="AM48" s="32"/>
      <c r="AN48" s="184">
        <v>0.56</v>
      </c>
      <c r="AO48" s="184">
        <v>0.45</v>
      </c>
      <c r="AP48" s="33">
        <v>0.42</v>
      </c>
      <c r="AQ48" s="316"/>
      <c r="AR48" s="318"/>
      <c r="AS48" s="3"/>
      <c r="AT48" s="3"/>
    </row>
    <row r="49" spans="1:46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238">
        <v>5</v>
      </c>
      <c r="W49" s="311" t="str">
        <f>VLOOKUP(V49,'пр.взвешивания'!B1:H63,2,FALSE)</f>
        <v>ВИЦИНА Юлия Вячеславовна</v>
      </c>
      <c r="X49" s="313" t="str">
        <f>VLOOKUP(V49,'пр.взвешивания'!B1:H63,3,FALSE)</f>
        <v>09.06.90 мс</v>
      </c>
      <c r="Y49" s="243" t="str">
        <f>VLOOKUP(V49,'пр.взвешивания'!B1:H101,4,FALSE)</f>
        <v>ДВФО</v>
      </c>
      <c r="Z49" s="320" t="str">
        <f>VLOOKUP(V49,'пр.взвешивания'!B1:H63,5,FALSE)</f>
        <v> Приморский Владивосток УФК и С</v>
      </c>
      <c r="AA49" s="64">
        <v>0</v>
      </c>
      <c r="AB49" s="36"/>
      <c r="AC49" s="37">
        <v>4</v>
      </c>
      <c r="AD49" s="138">
        <v>3</v>
      </c>
      <c r="AE49" s="278">
        <f>SUM(AA49:AD49)</f>
        <v>7</v>
      </c>
      <c r="AF49" s="319">
        <v>2</v>
      </c>
      <c r="AG49" s="8"/>
      <c r="AH49" s="238">
        <v>10</v>
      </c>
      <c r="AI49" s="311" t="str">
        <f>VLOOKUP(AH49,'пр.взвешивания'!B3:H63,2,FALSE)</f>
        <v>ВАЛЕЕВА Лилия Ревгатовна</v>
      </c>
      <c r="AJ49" s="313" t="str">
        <f>VLOOKUP(AH49,'пр.взвешивания'!B3:H66,3,FALSE)</f>
        <v>20.11.88 мс</v>
      </c>
      <c r="AK49" s="243" t="str">
        <f>VLOOKUP(AH49,'пр.взвешивания'!B3:H63,4,FALSE)</f>
        <v>ПФО</v>
      </c>
      <c r="AL49" s="320" t="str">
        <f>VLOOKUP(AH49,'пр.взвешивания'!B3:H63,5)</f>
        <v>Ульяновская, Димитровград ПР</v>
      </c>
      <c r="AM49" s="64">
        <v>0</v>
      </c>
      <c r="AN49" s="36"/>
      <c r="AO49" s="37">
        <v>2</v>
      </c>
      <c r="AP49" s="138">
        <v>3</v>
      </c>
      <c r="AQ49" s="316">
        <f>SUM(AM49:AP49)</f>
        <v>5</v>
      </c>
      <c r="AR49" s="318">
        <v>2</v>
      </c>
      <c r="AS49" s="3"/>
      <c r="AT49" s="3"/>
    </row>
    <row r="50" spans="1:4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238"/>
      <c r="W50" s="311"/>
      <c r="X50" s="313"/>
      <c r="Y50" s="244"/>
      <c r="Z50" s="274"/>
      <c r="AA50" s="185"/>
      <c r="AB50" s="39"/>
      <c r="AC50" s="412" t="s">
        <v>165</v>
      </c>
      <c r="AD50" s="33"/>
      <c r="AE50" s="278"/>
      <c r="AF50" s="314"/>
      <c r="AG50" s="8"/>
      <c r="AH50" s="238"/>
      <c r="AI50" s="311"/>
      <c r="AJ50" s="313"/>
      <c r="AK50" s="244"/>
      <c r="AL50" s="274"/>
      <c r="AM50" s="185"/>
      <c r="AN50" s="39"/>
      <c r="AO50" s="40"/>
      <c r="AP50" s="173"/>
      <c r="AQ50" s="316"/>
      <c r="AR50" s="318"/>
      <c r="AS50" s="3"/>
      <c r="AT50" s="3"/>
    </row>
    <row r="51" spans="1:4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21">
        <v>4</v>
      </c>
      <c r="W51" s="311" t="str">
        <f>VLOOKUP(V51,'пр.взвешивания'!B1:H65,2,FALSE)</f>
        <v>КИРСАНОВА Наталья Алексеевна</v>
      </c>
      <c r="X51" s="313" t="str">
        <f>VLOOKUP(V51,'пр.взвешивания'!B1:H65,3,FALSE)</f>
        <v>30.04.88 КМС</v>
      </c>
      <c r="Y51" s="243" t="str">
        <f>VLOOKUP(V51,'пр.взвешивания'!B1:H103,4,FALSE)</f>
        <v>ПФО</v>
      </c>
      <c r="Z51" s="320" t="str">
        <f>VLOOKUP(V51,'пр.взвешивания'!B1:H65,5,FALSE)</f>
        <v>Татарстан Шемордан ПР</v>
      </c>
      <c r="AA51" s="64">
        <v>0</v>
      </c>
      <c r="AB51" s="43">
        <v>0</v>
      </c>
      <c r="AC51" s="44"/>
      <c r="AD51" s="138">
        <v>0</v>
      </c>
      <c r="AE51" s="278">
        <f>SUM(AA51:AD51)</f>
        <v>0</v>
      </c>
      <c r="AF51" s="322">
        <v>4</v>
      </c>
      <c r="AG51" s="92"/>
      <c r="AH51" s="321">
        <v>7</v>
      </c>
      <c r="AI51" s="311" t="str">
        <f>VLOOKUP(AH51,'пр.взвешивания'!B5:H65,2,FALSE)</f>
        <v>ЧЕРНЕЦОВА Наталья Борисовна</v>
      </c>
      <c r="AJ51" s="313" t="str">
        <f>VLOOKUP(AH51,'пр.взвешивания'!B5:H68,3,FALSE)</f>
        <v>04.05.86 мсмк</v>
      </c>
      <c r="AK51" s="243" t="str">
        <f>VLOOKUP(AH51,'пр.взвешивания'!B5:H65,4,FALSE)</f>
        <v>МОС</v>
      </c>
      <c r="AL51" s="320" t="str">
        <f>VLOOKUP(AH51,'пр.взвешивания'!B5:H65,5)</f>
        <v>МКС</v>
      </c>
      <c r="AM51" s="64">
        <v>0</v>
      </c>
      <c r="AN51" s="43">
        <v>0</v>
      </c>
      <c r="AO51" s="44"/>
      <c r="AP51" s="138">
        <v>3</v>
      </c>
      <c r="AQ51" s="316">
        <f>SUM(AM51:AP51)</f>
        <v>3</v>
      </c>
      <c r="AR51" s="324">
        <v>3</v>
      </c>
      <c r="AS51" s="3"/>
      <c r="AT51" s="3"/>
    </row>
    <row r="52" spans="1:4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21"/>
      <c r="W52" s="311"/>
      <c r="X52" s="313"/>
      <c r="Y52" s="244"/>
      <c r="Z52" s="274"/>
      <c r="AA52" s="185"/>
      <c r="AB52" s="46"/>
      <c r="AC52" s="47"/>
      <c r="AD52" s="173"/>
      <c r="AE52" s="278"/>
      <c r="AF52" s="323"/>
      <c r="AG52" s="92"/>
      <c r="AH52" s="321"/>
      <c r="AI52" s="311"/>
      <c r="AJ52" s="313"/>
      <c r="AK52" s="244"/>
      <c r="AL52" s="274"/>
      <c r="AM52" s="185"/>
      <c r="AN52" s="46"/>
      <c r="AO52" s="47"/>
      <c r="AP52" s="173"/>
      <c r="AQ52" s="316"/>
      <c r="AR52" s="324"/>
      <c r="AS52" s="3"/>
      <c r="AT52" s="3"/>
    </row>
    <row r="53" spans="1:4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21">
        <v>3</v>
      </c>
      <c r="W53" s="311" t="str">
        <f>VLOOKUP(V53,'пр.взвешивания'!B1:H67,2,FALSE)</f>
        <v>СЕНЮЕВА Мария Владимировна</v>
      </c>
      <c r="X53" s="313" t="str">
        <f>VLOOKUP(V53,'пр.взвешивания'!B1:H67,3,FALSE)</f>
        <v>25.12.88 КМС</v>
      </c>
      <c r="Y53" s="243" t="str">
        <f>VLOOKUP(V53,'пр.взвешивания'!B1:H105,4,FALSE)</f>
        <v>МОС</v>
      </c>
      <c r="Z53" s="320" t="str">
        <f>VLOOKUP(V53,'пр.взвешивания'!B1:H67,5,FALSE)</f>
        <v>Москва С-70 Д </v>
      </c>
      <c r="AA53" s="64">
        <v>0</v>
      </c>
      <c r="AB53" s="43">
        <v>1</v>
      </c>
      <c r="AC53" s="43">
        <v>4</v>
      </c>
      <c r="AD53" s="48"/>
      <c r="AE53" s="278">
        <f>SUM(AA53:AD53)</f>
        <v>5</v>
      </c>
      <c r="AF53" s="322">
        <v>3</v>
      </c>
      <c r="AG53" s="92"/>
      <c r="AH53" s="321">
        <v>5</v>
      </c>
      <c r="AI53" s="311" t="str">
        <f>VLOOKUP(AH53,'пр.взвешивания'!B1:H67,2,FALSE)</f>
        <v>ВИЦИНА Юлия Вячеславовна</v>
      </c>
      <c r="AJ53" s="313" t="str">
        <f>VLOOKUP(AH53,'пр.взвешивания'!B1:H70,3,FALSE)</f>
        <v>09.06.90 мс</v>
      </c>
      <c r="AK53" s="243" t="str">
        <f>VLOOKUP(AH53,'пр.взвешивания'!B1:H67,4,FALSE)</f>
        <v>ДВФО</v>
      </c>
      <c r="AL53" s="320" t="str">
        <f>VLOOKUP(AH53,'пр.взвешивания'!B1:H67,5)</f>
        <v> Приморский Владивосток УФК и С</v>
      </c>
      <c r="AM53" s="64">
        <v>0</v>
      </c>
      <c r="AN53" s="43">
        <v>1</v>
      </c>
      <c r="AO53" s="72">
        <v>1</v>
      </c>
      <c r="AP53" s="48"/>
      <c r="AQ53" s="316">
        <f>SUM(AM53:AP53)</f>
        <v>2</v>
      </c>
      <c r="AR53" s="324">
        <v>4</v>
      </c>
      <c r="AS53" s="3"/>
      <c r="AT53" s="3"/>
    </row>
    <row r="54" spans="1:46" ht="13.5" thickBot="1">
      <c r="A54" s="3"/>
      <c r="B54" s="3"/>
      <c r="C54" s="3"/>
      <c r="D54" s="3"/>
      <c r="E54" s="3"/>
      <c r="F54" s="156"/>
      <c r="G54" s="156"/>
      <c r="H54" s="156"/>
      <c r="I54" s="156"/>
      <c r="J54" s="6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25"/>
      <c r="W54" s="326"/>
      <c r="X54" s="327"/>
      <c r="Y54" s="258"/>
      <c r="Z54" s="331"/>
      <c r="AA54" s="51"/>
      <c r="AB54" s="174"/>
      <c r="AC54" s="174">
        <v>1.15</v>
      </c>
      <c r="AD54" s="52"/>
      <c r="AE54" s="290"/>
      <c r="AF54" s="328"/>
      <c r="AG54" s="92"/>
      <c r="AH54" s="325"/>
      <c r="AI54" s="326"/>
      <c r="AJ54" s="327"/>
      <c r="AK54" s="258"/>
      <c r="AL54" s="331"/>
      <c r="AM54" s="51"/>
      <c r="AN54" s="174"/>
      <c r="AO54" s="76"/>
      <c r="AP54" s="52"/>
      <c r="AQ54" s="329"/>
      <c r="AR54" s="330"/>
      <c r="AS54" s="3"/>
      <c r="AT54" s="3"/>
    </row>
    <row r="55" spans="1:46" ht="16.5" thickBo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53" t="s">
        <v>45</v>
      </c>
      <c r="W55" s="3"/>
      <c r="X55" s="3"/>
      <c r="Y55" s="3"/>
      <c r="Z55" s="3"/>
      <c r="AA55" s="3"/>
      <c r="AB55" s="3"/>
      <c r="AC55" s="3"/>
      <c r="AD55" s="3"/>
      <c r="AE55" s="54"/>
      <c r="AF55" s="3"/>
      <c r="AG55" s="4"/>
      <c r="AH55" s="53" t="s">
        <v>8</v>
      </c>
      <c r="AI55" s="3"/>
      <c r="AJ55" s="3"/>
      <c r="AK55" s="3"/>
      <c r="AL55" s="3"/>
      <c r="AM55" s="3"/>
      <c r="AN55" s="3"/>
      <c r="AO55" s="3"/>
      <c r="AP55" s="3"/>
      <c r="AQ55" s="54"/>
      <c r="AR55" s="3"/>
      <c r="AS55" s="3"/>
      <c r="AT55" s="3"/>
    </row>
    <row r="56" spans="1:4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245">
        <v>7</v>
      </c>
      <c r="W56" s="310" t="str">
        <f>VLOOKUP(V56,'пр.взвешивания'!B1:H70,2,FALSE)</f>
        <v>ЧЕРНЕЦОВА Наталья Борисовна</v>
      </c>
      <c r="X56" s="312" t="str">
        <f>VLOOKUP(V56,'пр.взвешивания'!B1:H70,3,FALSE)</f>
        <v>04.05.86 мсмк</v>
      </c>
      <c r="Y56" s="250" t="str">
        <f>VLOOKUP(V56,'пр.взвешивания'!B1:H108,4,FALSE)</f>
        <v>МОС</v>
      </c>
      <c r="Z56" s="273" t="str">
        <f>VLOOKUP(V56,'пр.взвешивания'!B1:H70,5,FALSE)</f>
        <v>МКС</v>
      </c>
      <c r="AA56" s="55"/>
      <c r="AB56" s="26">
        <v>0</v>
      </c>
      <c r="AC56" s="27">
        <v>4</v>
      </c>
      <c r="AD56" s="56">
        <v>3</v>
      </c>
      <c r="AE56" s="277">
        <f>SUM(AA56:AD56)</f>
        <v>7</v>
      </c>
      <c r="AF56" s="232">
        <v>2</v>
      </c>
      <c r="AG56" s="8"/>
      <c r="AH56" s="245">
        <v>12</v>
      </c>
      <c r="AI56" s="310" t="str">
        <f>VLOOKUP(AH56,'пр.взвешивания'!B1:H70,2,FALSE)</f>
        <v>АЛИЕВА Диана Владиславовна</v>
      </c>
      <c r="AJ56" s="312" t="str">
        <f>VLOOKUP(AH56,'пр.взвешивания'!B1:H73,3,FALSE)</f>
        <v>02.11.89 мсмк</v>
      </c>
      <c r="AK56" s="250" t="str">
        <f>VLOOKUP(AH56,'пр.взвешивания'!B1:H70,4,FALSE)</f>
        <v>МОС</v>
      </c>
      <c r="AL56" s="273" t="str">
        <f>VLOOKUP(AH56,'пр.взвешивания'!B1:H70,5)</f>
        <v>МКС</v>
      </c>
      <c r="AM56" s="28"/>
      <c r="AN56" s="57">
        <v>4</v>
      </c>
      <c r="AO56" s="57">
        <v>1</v>
      </c>
      <c r="AP56" s="58">
        <v>4</v>
      </c>
      <c r="AQ56" s="315">
        <f>SUM(AM56:AP56)</f>
        <v>9</v>
      </c>
      <c r="AR56" s="315">
        <v>1</v>
      </c>
      <c r="AS56" s="3"/>
      <c r="AT56" s="3"/>
    </row>
    <row r="57" spans="1:4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238"/>
      <c r="W57" s="311"/>
      <c r="X57" s="313"/>
      <c r="Y57" s="251"/>
      <c r="Z57" s="274"/>
      <c r="AA57" s="59"/>
      <c r="AB57" s="30"/>
      <c r="AC57" s="410" t="s">
        <v>168</v>
      </c>
      <c r="AD57" s="60"/>
      <c r="AE57" s="278"/>
      <c r="AF57" s="314"/>
      <c r="AG57" s="8"/>
      <c r="AH57" s="238"/>
      <c r="AI57" s="311"/>
      <c r="AJ57" s="313"/>
      <c r="AK57" s="251"/>
      <c r="AL57" s="274"/>
      <c r="AM57" s="32"/>
      <c r="AN57" s="409" t="s">
        <v>169</v>
      </c>
      <c r="AO57" s="46"/>
      <c r="AP57" s="61">
        <v>0.29</v>
      </c>
      <c r="AQ57" s="316"/>
      <c r="AR57" s="316"/>
      <c r="AS57" s="3"/>
      <c r="AT57" s="3"/>
    </row>
    <row r="58" spans="1:4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3"/>
      <c r="O58" s="3"/>
      <c r="P58" s="3"/>
      <c r="Q58" s="3"/>
      <c r="R58" s="3"/>
      <c r="S58" s="3"/>
      <c r="T58" s="3"/>
      <c r="U58" s="3"/>
      <c r="V58" s="238">
        <v>10</v>
      </c>
      <c r="W58" s="311" t="str">
        <f>VLOOKUP(V58,'пр.взвешивания'!B1:H72,2,FALSE)</f>
        <v>ВАЛЕЕВА Лилия Ревгатовна</v>
      </c>
      <c r="X58" s="313" t="str">
        <f>VLOOKUP(V58,'пр.взвешивания'!B1:H72,3,FALSE)</f>
        <v>20.11.88 мс</v>
      </c>
      <c r="Y58" s="243" t="str">
        <f>VLOOKUP(V58,'пр.взвешивания'!B1:H110,4,FALSE)</f>
        <v>ПФО</v>
      </c>
      <c r="Z58" s="320" t="str">
        <f>VLOOKUP(V58,'пр.взвешивания'!B1:H72,5,FALSE)</f>
        <v>Ульяновская, Димитровград ПР</v>
      </c>
      <c r="AA58" s="62">
        <v>2</v>
      </c>
      <c r="AB58" s="35"/>
      <c r="AC58" s="34">
        <v>3</v>
      </c>
      <c r="AD58" s="63">
        <v>3</v>
      </c>
      <c r="AE58" s="278">
        <f>SUM(AA58:AD58)</f>
        <v>8</v>
      </c>
      <c r="AF58" s="319">
        <v>1</v>
      </c>
      <c r="AG58" s="8"/>
      <c r="AH58" s="238">
        <v>18</v>
      </c>
      <c r="AI58" s="311" t="str">
        <f>VLOOKUP(AH58,'пр.взвешивания'!B1:H72,2,FALSE)</f>
        <v>ХАРИТОНОВА Анна Игоревна</v>
      </c>
      <c r="AJ58" s="313" t="str">
        <f>VLOOKUP(AH58,'пр.взвешивания'!B1:H75,3,FALSE)</f>
        <v>12.3.85 кмс</v>
      </c>
      <c r="AK58" s="243" t="str">
        <f>VLOOKUP(AH58,'пр.взвешивания'!B1:H72,4,FALSE)</f>
        <v>МОС</v>
      </c>
      <c r="AL58" s="320" t="str">
        <f>VLOOKUP(AH58,'пр.взвешивания'!B1:H72,5)</f>
        <v> МКС</v>
      </c>
      <c r="AM58" s="64">
        <v>0</v>
      </c>
      <c r="AN58" s="36"/>
      <c r="AO58" s="37">
        <v>4</v>
      </c>
      <c r="AP58" s="65">
        <v>3</v>
      </c>
      <c r="AQ58" s="316">
        <f>SUM(AM58:AP58)</f>
        <v>7</v>
      </c>
      <c r="AR58" s="316">
        <v>2</v>
      </c>
      <c r="AS58" s="3"/>
      <c r="AT58" s="3"/>
    </row>
    <row r="59" spans="1:4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3"/>
      <c r="O59" s="3"/>
      <c r="P59" s="3"/>
      <c r="Q59" s="3"/>
      <c r="R59" s="3"/>
      <c r="S59" s="3"/>
      <c r="T59" s="3"/>
      <c r="U59" s="3"/>
      <c r="V59" s="238"/>
      <c r="W59" s="311"/>
      <c r="X59" s="313"/>
      <c r="Y59" s="244"/>
      <c r="Z59" s="274"/>
      <c r="AA59" s="66"/>
      <c r="AB59" s="38"/>
      <c r="AC59" s="30"/>
      <c r="AD59" s="60"/>
      <c r="AE59" s="278"/>
      <c r="AF59" s="314"/>
      <c r="AG59" s="8"/>
      <c r="AH59" s="238"/>
      <c r="AI59" s="311"/>
      <c r="AJ59" s="313"/>
      <c r="AK59" s="244"/>
      <c r="AL59" s="274"/>
      <c r="AM59" s="67"/>
      <c r="AN59" s="39"/>
      <c r="AO59" s="40">
        <v>2.15</v>
      </c>
      <c r="AP59" s="61"/>
      <c r="AQ59" s="316"/>
      <c r="AR59" s="316"/>
      <c r="AS59" s="3"/>
      <c r="AT59" s="3"/>
    </row>
    <row r="60" spans="1:46" ht="12.75">
      <c r="A60" s="4"/>
      <c r="B60" s="4"/>
      <c r="C60" s="4"/>
      <c r="D60" s="4"/>
      <c r="E60" s="4"/>
      <c r="F60" s="265"/>
      <c r="G60" s="265"/>
      <c r="H60" s="158"/>
      <c r="I60" s="158"/>
      <c r="J60" s="4"/>
      <c r="K60" s="4"/>
      <c r="L60" s="4"/>
      <c r="M60" s="4"/>
      <c r="N60" s="3"/>
      <c r="O60" s="3"/>
      <c r="P60" s="3"/>
      <c r="Q60" s="3"/>
      <c r="R60" s="3"/>
      <c r="S60" s="3"/>
      <c r="T60" s="3"/>
      <c r="U60" s="3"/>
      <c r="V60" s="321">
        <v>9</v>
      </c>
      <c r="W60" s="311" t="str">
        <f>VLOOKUP(V60,'пр.взвешивания'!B1:H74,2,FALSE)</f>
        <v>ДУБИНИНА Елена Владимировна</v>
      </c>
      <c r="X60" s="313" t="str">
        <f>VLOOKUP(V60,'пр.взвешивания'!B1:H74,3,FALSE)</f>
        <v>11.08.87 мс</v>
      </c>
      <c r="Y60" s="243" t="str">
        <f>VLOOKUP(V60,'пр.взвешивания'!B1:H112,4,FALSE)</f>
        <v>ЦФО</v>
      </c>
      <c r="Z60" s="320" t="str">
        <f>VLOOKUP(V60,'пр.взвешивания'!B1:H74,5,FALSE)</f>
        <v>Брянская Брянск ЛОК</v>
      </c>
      <c r="AA60" s="68">
        <v>0</v>
      </c>
      <c r="AB60" s="41">
        <v>0</v>
      </c>
      <c r="AC60" s="42"/>
      <c r="AD60" s="69">
        <v>0</v>
      </c>
      <c r="AE60" s="278">
        <f>SUM(AA60:AD60)</f>
        <v>0</v>
      </c>
      <c r="AF60" s="322">
        <v>4</v>
      </c>
      <c r="AG60" s="92"/>
      <c r="AH60" s="321">
        <v>16</v>
      </c>
      <c r="AI60" s="311" t="str">
        <f>VLOOKUP(AH60,'пр.взвешивания'!B1:H74,2,FALSE)</f>
        <v>КУЗЯЕВА Анна Владимировна</v>
      </c>
      <c r="AJ60" s="313" t="str">
        <f>VLOOKUP(AH60,'пр.взвешивания'!B1:H77,3,FALSE)</f>
        <v>18.04.89 МС</v>
      </c>
      <c r="AK60" s="243" t="str">
        <f>VLOOKUP(AH60,'пр.взвешивания'!B1:H74,4,FALSE)</f>
        <v>ПФО</v>
      </c>
      <c r="AL60" s="320" t="str">
        <f>VLOOKUP(AH60,'пр.взвешивания'!B1:H74,5)</f>
        <v>Нижегоровдская Кстово ПР</v>
      </c>
      <c r="AM60" s="64">
        <v>3</v>
      </c>
      <c r="AN60" s="43">
        <v>0</v>
      </c>
      <c r="AO60" s="44"/>
      <c r="AP60" s="70">
        <v>3.5</v>
      </c>
      <c r="AQ60" s="316">
        <f>SUM(AM60:AP60)</f>
        <v>6.5</v>
      </c>
      <c r="AR60" s="332">
        <v>3</v>
      </c>
      <c r="AS60" s="3"/>
      <c r="AT60" s="3"/>
    </row>
    <row r="61" spans="1:46" ht="12.75">
      <c r="A61" s="4"/>
      <c r="B61" s="4"/>
      <c r="C61" s="4"/>
      <c r="D61" s="4"/>
      <c r="E61" s="4"/>
      <c r="F61" s="157"/>
      <c r="G61" s="157"/>
      <c r="H61" s="157"/>
      <c r="I61" s="157"/>
      <c r="J61" s="4"/>
      <c r="K61" s="4"/>
      <c r="L61" s="4"/>
      <c r="M61" s="4"/>
      <c r="N61" s="3"/>
      <c r="O61" s="3"/>
      <c r="P61" s="3"/>
      <c r="Q61" s="3"/>
      <c r="R61" s="3"/>
      <c r="S61" s="3"/>
      <c r="T61" s="3"/>
      <c r="U61" s="3"/>
      <c r="V61" s="321"/>
      <c r="W61" s="311"/>
      <c r="X61" s="313"/>
      <c r="Y61" s="244"/>
      <c r="Z61" s="274"/>
      <c r="AA61" s="66"/>
      <c r="AB61" s="30"/>
      <c r="AC61" s="45"/>
      <c r="AD61" s="60"/>
      <c r="AE61" s="278"/>
      <c r="AF61" s="323"/>
      <c r="AG61" s="92"/>
      <c r="AH61" s="321"/>
      <c r="AI61" s="311"/>
      <c r="AJ61" s="313"/>
      <c r="AK61" s="244"/>
      <c r="AL61" s="274"/>
      <c r="AM61" s="67"/>
      <c r="AN61" s="46"/>
      <c r="AO61" s="47"/>
      <c r="AP61" s="61"/>
      <c r="AQ61" s="316"/>
      <c r="AR61" s="332"/>
      <c r="AS61" s="3"/>
      <c r="AT61" s="3"/>
    </row>
    <row r="62" spans="1:46" ht="15.75">
      <c r="A62" s="262"/>
      <c r="B62" s="263"/>
      <c r="C62" s="263"/>
      <c r="D62" s="263"/>
      <c r="E62" s="159"/>
      <c r="F62" s="129"/>
      <c r="G62" s="129"/>
      <c r="H62" s="129"/>
      <c r="I62" s="157"/>
      <c r="J62" s="4"/>
      <c r="K62" s="4"/>
      <c r="L62" s="91"/>
      <c r="M62" s="4"/>
      <c r="N62" s="3"/>
      <c r="O62" s="3"/>
      <c r="P62" s="3"/>
      <c r="Q62" s="3"/>
      <c r="R62" s="3"/>
      <c r="S62" s="3"/>
      <c r="T62" s="3"/>
      <c r="U62" s="3"/>
      <c r="V62" s="321">
        <v>8</v>
      </c>
      <c r="W62" s="311" t="str">
        <f>VLOOKUP(V62,'пр.взвешивания'!B1:H76,2,FALSE)</f>
        <v>СЕХНИАШВИЛИИ Этери Шотаевна</v>
      </c>
      <c r="X62" s="313" t="str">
        <f>VLOOKUP(V62,'пр.взвешивания'!B1:H76,3,FALSE)</f>
        <v>19.10.91 МС</v>
      </c>
      <c r="Y62" s="243" t="str">
        <f>VLOOKUP(V62,'пр.взвешивания'!B1:H114,4,FALSE)</f>
        <v>ЮФО</v>
      </c>
      <c r="Z62" s="320" t="str">
        <f>VLOOKUP(V62,'пр.взвешивания'!B1:H76,5,FALSE)</f>
        <v>Краснодарский Краснодар Д</v>
      </c>
      <c r="AA62" s="62">
        <v>1</v>
      </c>
      <c r="AB62" s="172">
        <v>0</v>
      </c>
      <c r="AC62" s="41">
        <v>4</v>
      </c>
      <c r="AD62" s="71"/>
      <c r="AE62" s="278">
        <f>SUM(AA62:AD62)</f>
        <v>5</v>
      </c>
      <c r="AF62" s="322">
        <v>3</v>
      </c>
      <c r="AG62" s="92"/>
      <c r="AH62" s="321">
        <v>15</v>
      </c>
      <c r="AI62" s="311" t="str">
        <f>VLOOKUP(AH62,'пр.взвешивания'!B1:H76,2,FALSE)</f>
        <v>ТАРТЫКОВА Надежда Зиннатовна</v>
      </c>
      <c r="AJ62" s="313" t="str">
        <f>VLOOKUP(AH62,'пр.взвешивания'!B1:H79,3,FALSE)</f>
        <v>21.05.90 мс</v>
      </c>
      <c r="AK62" s="243" t="str">
        <f>VLOOKUP(AH62,'пр.взвешивания'!B1:H76,4,FALSE)</f>
        <v>СФО</v>
      </c>
      <c r="AL62" s="320" t="str">
        <f>VLOOKUP(AH62,'пр.взвешивания'!B1:H76,5)</f>
        <v> Кемеровская Юрга МО</v>
      </c>
      <c r="AM62" s="64">
        <v>0</v>
      </c>
      <c r="AN62" s="43">
        <v>0</v>
      </c>
      <c r="AO62" s="43">
        <v>0.5</v>
      </c>
      <c r="AP62" s="73"/>
      <c r="AQ62" s="316">
        <f>SUM(AM62:AP62)</f>
        <v>0.5</v>
      </c>
      <c r="AR62" s="332">
        <v>4</v>
      </c>
      <c r="AS62" s="3"/>
      <c r="AT62" s="3"/>
    </row>
    <row r="63" spans="1:46" ht="16.5" thickBot="1">
      <c r="A63" s="262"/>
      <c r="B63" s="263"/>
      <c r="C63" s="263"/>
      <c r="D63" s="263"/>
      <c r="E63" s="159"/>
      <c r="F63" s="127"/>
      <c r="G63" s="129"/>
      <c r="H63" s="129"/>
      <c r="I63" s="157"/>
      <c r="J63" s="4"/>
      <c r="K63" s="4"/>
      <c r="L63" s="91"/>
      <c r="M63" s="4"/>
      <c r="N63" s="3"/>
      <c r="O63" s="3"/>
      <c r="P63" s="3"/>
      <c r="Q63" s="3"/>
      <c r="R63" s="3"/>
      <c r="S63" s="3"/>
      <c r="T63" s="3"/>
      <c r="U63" s="3"/>
      <c r="V63" s="325"/>
      <c r="W63" s="326"/>
      <c r="X63" s="327"/>
      <c r="Y63" s="258"/>
      <c r="Z63" s="331"/>
      <c r="AA63" s="74"/>
      <c r="AB63" s="49"/>
      <c r="AC63" s="50">
        <v>1.44</v>
      </c>
      <c r="AD63" s="75"/>
      <c r="AE63" s="290"/>
      <c r="AF63" s="328"/>
      <c r="AG63" s="92"/>
      <c r="AH63" s="325"/>
      <c r="AI63" s="326"/>
      <c r="AJ63" s="327"/>
      <c r="AK63" s="258"/>
      <c r="AL63" s="331"/>
      <c r="AM63" s="51"/>
      <c r="AN63" s="76"/>
      <c r="AO63" s="76"/>
      <c r="AP63" s="77"/>
      <c r="AQ63" s="329"/>
      <c r="AR63" s="333"/>
      <c r="AS63" s="3"/>
      <c r="AT63" s="3"/>
    </row>
    <row r="64" spans="1:46" ht="16.5" thickBot="1">
      <c r="A64" s="264"/>
      <c r="B64" s="263"/>
      <c r="C64" s="263"/>
      <c r="D64" s="263"/>
      <c r="E64" s="159"/>
      <c r="F64" s="129"/>
      <c r="G64" s="129"/>
      <c r="H64" s="129"/>
      <c r="I64" s="157"/>
      <c r="J64" s="160"/>
      <c r="K64" s="89"/>
      <c r="L64" s="91"/>
      <c r="M64" s="4"/>
      <c r="N64" s="3"/>
      <c r="O64" s="3"/>
      <c r="P64" s="3"/>
      <c r="Q64" s="3"/>
      <c r="R64" s="3"/>
      <c r="S64" s="3"/>
      <c r="T64" s="3"/>
      <c r="U64" s="3"/>
      <c r="V64" s="53" t="s">
        <v>46</v>
      </c>
      <c r="W64" s="3"/>
      <c r="X64" s="3"/>
      <c r="Y64" s="3"/>
      <c r="Z64" s="3"/>
      <c r="AA64" s="3"/>
      <c r="AB64" s="3"/>
      <c r="AC64" s="3"/>
      <c r="AD64" s="3"/>
      <c r="AE64" s="54"/>
      <c r="AF64" s="3"/>
      <c r="AG64" s="4"/>
      <c r="AH64" s="54"/>
      <c r="AI64" s="78" t="s">
        <v>48</v>
      </c>
      <c r="AJ64" s="3"/>
      <c r="AK64" s="3"/>
      <c r="AL64" s="3"/>
      <c r="AM64" s="3"/>
      <c r="AN64" s="3" t="s">
        <v>25</v>
      </c>
      <c r="AO64" s="3"/>
      <c r="AP64" s="3"/>
      <c r="AQ64" s="3"/>
      <c r="AR64" s="3"/>
      <c r="AS64" s="3"/>
      <c r="AT64" s="3"/>
    </row>
    <row r="65" spans="1:46" ht="12" customHeight="1" thickBot="1">
      <c r="A65" s="264"/>
      <c r="B65" s="263"/>
      <c r="C65" s="263"/>
      <c r="D65" s="263"/>
      <c r="E65" s="159"/>
      <c r="F65" s="129"/>
      <c r="G65" s="127"/>
      <c r="H65" s="161"/>
      <c r="I65" s="157"/>
      <c r="J65" s="89"/>
      <c r="K65" s="89"/>
      <c r="L65" s="91"/>
      <c r="M65" s="4"/>
      <c r="N65" s="3"/>
      <c r="O65" s="3"/>
      <c r="P65" s="3"/>
      <c r="Q65" s="3"/>
      <c r="R65" s="3"/>
      <c r="S65" s="3"/>
      <c r="T65" s="3"/>
      <c r="U65" s="3"/>
      <c r="V65" s="245">
        <v>12</v>
      </c>
      <c r="W65" s="310" t="str">
        <f>VLOOKUP(V65,'пр.взвешивания'!B1:H79,2,FALSE)</f>
        <v>АЛИЕВА Диана Владиславовна</v>
      </c>
      <c r="X65" s="312" t="str">
        <f>VLOOKUP(V65,'пр.взвешивания'!B1:H79,3,FALSE)</f>
        <v>02.11.89 мсмк</v>
      </c>
      <c r="Y65" s="250" t="str">
        <f>VLOOKUP(V65,'пр.взвешивания'!B1:H117,4,FALSE)</f>
        <v>МОС</v>
      </c>
      <c r="Z65" s="273" t="str">
        <f>VLOOKUP(V65,'пр.взвешивания'!B1:H79,5,FALSE)</f>
        <v>МКС</v>
      </c>
      <c r="AA65" s="55"/>
      <c r="AB65" s="26">
        <v>4</v>
      </c>
      <c r="AC65" s="27">
        <v>4</v>
      </c>
      <c r="AD65" s="56">
        <v>4</v>
      </c>
      <c r="AE65" s="277">
        <f>SUM(AA65:AD65)</f>
        <v>12</v>
      </c>
      <c r="AF65" s="232">
        <v>1</v>
      </c>
      <c r="AG65" s="8"/>
      <c r="AH65" s="315">
        <v>2</v>
      </c>
      <c r="AI65" s="310" t="str">
        <f>VLOOKUP(AH65,'пр.взвешивания'!B1:H79,2,FALSE)</f>
        <v>МИРЗОЯН Сусанна Кареновна</v>
      </c>
      <c r="AJ65" s="312" t="str">
        <f>VLOOKUP(AH65,'пр.взвешивания'!B1:H82,3,FALSE)</f>
        <v>20.01.86 ЗМС</v>
      </c>
      <c r="AK65" s="250" t="str">
        <f>VLOOKUP(AH65,'пр.взвешивания'!B1:H79,4,FALSE)</f>
        <v>ПФО</v>
      </c>
      <c r="AL65" s="273" t="str">
        <f>VLOOKUP(AH65,'пр.взвешивания'!B1:H79,5)</f>
        <v>Пензенская Пенза ВС</v>
      </c>
      <c r="AM65" s="79"/>
      <c r="AN65" s="79"/>
      <c r="AO65" s="79"/>
      <c r="AP65" s="79"/>
      <c r="AQ65" s="80"/>
      <c r="AR65" s="3"/>
      <c r="AS65" s="3"/>
      <c r="AT65" s="3"/>
    </row>
    <row r="66" spans="1:46" ht="12" customHeight="1">
      <c r="A66" s="262"/>
      <c r="B66" s="263"/>
      <c r="C66" s="263"/>
      <c r="D66" s="263"/>
      <c r="E66" s="159"/>
      <c r="F66" s="129"/>
      <c r="G66" s="129"/>
      <c r="H66" s="129"/>
      <c r="I66" s="157"/>
      <c r="J66" s="162"/>
      <c r="K66" s="162"/>
      <c r="L66" s="91"/>
      <c r="M66" s="4"/>
      <c r="N66" s="3"/>
      <c r="O66" s="3"/>
      <c r="P66" s="3"/>
      <c r="Q66" s="3"/>
      <c r="R66" s="3"/>
      <c r="S66" s="3"/>
      <c r="T66" s="3"/>
      <c r="U66" s="3"/>
      <c r="V66" s="238"/>
      <c r="W66" s="311"/>
      <c r="X66" s="313"/>
      <c r="Y66" s="251"/>
      <c r="Z66" s="274"/>
      <c r="AA66" s="59"/>
      <c r="AB66" s="30">
        <v>0.29</v>
      </c>
      <c r="AC66" s="31">
        <v>1.2</v>
      </c>
      <c r="AD66" s="404" t="s">
        <v>170</v>
      </c>
      <c r="AE66" s="278"/>
      <c r="AF66" s="314"/>
      <c r="AG66" s="8"/>
      <c r="AH66" s="316"/>
      <c r="AI66" s="311"/>
      <c r="AJ66" s="313"/>
      <c r="AK66" s="251"/>
      <c r="AL66" s="274"/>
      <c r="AM66" s="81">
        <v>2</v>
      </c>
      <c r="AN66" s="79"/>
      <c r="AO66" s="79"/>
      <c r="AP66" s="79"/>
      <c r="AQ66" s="80"/>
      <c r="AR66" s="3"/>
      <c r="AS66" s="3"/>
      <c r="AT66" s="3"/>
    </row>
    <row r="67" spans="1:46" ht="12" customHeight="1" thickBot="1">
      <c r="A67" s="262"/>
      <c r="B67" s="263"/>
      <c r="C67" s="263"/>
      <c r="D67" s="263"/>
      <c r="E67" s="159"/>
      <c r="F67" s="127"/>
      <c r="G67" s="129"/>
      <c r="H67" s="129"/>
      <c r="I67" s="157"/>
      <c r="J67" s="160"/>
      <c r="K67" s="89"/>
      <c r="L67" s="4"/>
      <c r="M67" s="4"/>
      <c r="N67" s="3"/>
      <c r="O67" s="3"/>
      <c r="P67" s="3"/>
      <c r="Q67" s="3"/>
      <c r="R67" s="3"/>
      <c r="S67" s="3"/>
      <c r="T67" s="3"/>
      <c r="U67" s="3"/>
      <c r="V67" s="238">
        <v>15</v>
      </c>
      <c r="W67" s="311" t="str">
        <f>VLOOKUP(V67,'пр.взвешивания'!B1:H81,2,FALSE)</f>
        <v>ТАРТЫКОВА Надежда Зиннатовна</v>
      </c>
      <c r="X67" s="313" t="str">
        <f>VLOOKUP(V67,'пр.взвешивания'!B1:H81,3,FALSE)</f>
        <v>21.05.90 мс</v>
      </c>
      <c r="Y67" s="243" t="str">
        <f>VLOOKUP(V67,'пр.взвешивания'!B1:H119,4,FALSE)</f>
        <v>СФО</v>
      </c>
      <c r="Z67" s="320" t="str">
        <f>VLOOKUP(V67,'пр.взвешивания'!B1:H81,5,FALSE)</f>
        <v> Кемеровская Юрга МО</v>
      </c>
      <c r="AA67" s="62">
        <v>0</v>
      </c>
      <c r="AB67" s="35"/>
      <c r="AC67" s="34">
        <v>3</v>
      </c>
      <c r="AD67" s="63">
        <v>4</v>
      </c>
      <c r="AE67" s="278">
        <f>SUM(AA67:AD67)</f>
        <v>7</v>
      </c>
      <c r="AF67" s="319">
        <v>2</v>
      </c>
      <c r="AG67" s="8"/>
      <c r="AH67" s="316">
        <v>18</v>
      </c>
      <c r="AI67" s="311" t="str">
        <f>VLOOKUP(AH67,'пр.взвешивания'!B1:H81,2,FALSE)</f>
        <v>ХАРИТОНОВА Анна Игоревна</v>
      </c>
      <c r="AJ67" s="313" t="str">
        <f>VLOOKUP(AH67,'пр.взвешивания'!B1:H84,3,FALSE)</f>
        <v>12.3.85 кмс</v>
      </c>
      <c r="AK67" s="243" t="str">
        <f>VLOOKUP(AH67,'пр.взвешивания'!B1:H81,4,FALSE)</f>
        <v>МОС</v>
      </c>
      <c r="AL67" s="320" t="str">
        <f>VLOOKUP(AH67,'пр.взвешивания'!B1:H81,5)</f>
        <v> МКС</v>
      </c>
      <c r="AM67" s="82" t="s">
        <v>171</v>
      </c>
      <c r="AN67" s="83"/>
      <c r="AO67" s="84"/>
      <c r="AP67" s="79"/>
      <c r="AQ67" s="80"/>
      <c r="AR67" s="3"/>
      <c r="AS67" s="3"/>
      <c r="AT67" s="3"/>
    </row>
    <row r="68" spans="1:46" ht="12" customHeight="1" thickBot="1">
      <c r="A68" s="264"/>
      <c r="B68" s="263"/>
      <c r="C68" s="263"/>
      <c r="D68" s="263"/>
      <c r="E68" s="159"/>
      <c r="F68" s="129"/>
      <c r="G68" s="129"/>
      <c r="H68" s="129"/>
      <c r="I68" s="157"/>
      <c r="J68" s="162"/>
      <c r="K68" s="162"/>
      <c r="L68" s="4"/>
      <c r="M68" s="4"/>
      <c r="N68" s="3"/>
      <c r="O68" s="3"/>
      <c r="P68" s="3"/>
      <c r="Q68" s="3"/>
      <c r="R68" s="3"/>
      <c r="S68" s="3"/>
      <c r="T68" s="3"/>
      <c r="U68" s="3"/>
      <c r="V68" s="238"/>
      <c r="W68" s="311"/>
      <c r="X68" s="313"/>
      <c r="Y68" s="244"/>
      <c r="Z68" s="274"/>
      <c r="AA68" s="66"/>
      <c r="AB68" s="38"/>
      <c r="AC68" s="30"/>
      <c r="AD68" s="60">
        <v>3.05</v>
      </c>
      <c r="AE68" s="278"/>
      <c r="AF68" s="314"/>
      <c r="AG68" s="8"/>
      <c r="AH68" s="329"/>
      <c r="AI68" s="326"/>
      <c r="AJ68" s="327"/>
      <c r="AK68" s="258"/>
      <c r="AL68" s="331"/>
      <c r="AM68" s="79"/>
      <c r="AN68" s="85"/>
      <c r="AO68" s="85"/>
      <c r="AP68" s="81">
        <v>2</v>
      </c>
      <c r="AQ68" s="80"/>
      <c r="AR68" s="3"/>
      <c r="AS68" s="3"/>
      <c r="AT68" s="3"/>
    </row>
    <row r="69" spans="1:46" ht="12" customHeight="1" thickBot="1">
      <c r="A69" s="264"/>
      <c r="B69" s="263"/>
      <c r="C69" s="263"/>
      <c r="D69" s="263"/>
      <c r="E69" s="159"/>
      <c r="F69" s="129"/>
      <c r="G69" s="129"/>
      <c r="H69" s="129"/>
      <c r="I69" s="157"/>
      <c r="J69" s="162"/>
      <c r="K69" s="162"/>
      <c r="L69" s="4"/>
      <c r="M69" s="4"/>
      <c r="N69" s="3"/>
      <c r="O69" s="3"/>
      <c r="P69" s="3"/>
      <c r="Q69" s="3"/>
      <c r="R69" s="3"/>
      <c r="S69" s="3"/>
      <c r="T69" s="3"/>
      <c r="U69" s="3"/>
      <c r="V69" s="321">
        <v>14</v>
      </c>
      <c r="W69" s="311" t="str">
        <f>VLOOKUP(V69,'пр.взвешивания'!B1:H83,2,FALSE)</f>
        <v>МИХАЙЛОВА Дарья Андреевна</v>
      </c>
      <c r="X69" s="313" t="str">
        <f>VLOOKUP(V69,'пр.взвешивания'!B1:H83,3,FALSE)</f>
        <v>27.11.91 МС</v>
      </c>
      <c r="Y69" s="243" t="str">
        <f>VLOOKUP(V69,'пр.взвешивания'!B1:H121,4,FALSE)</f>
        <v>ЦФО</v>
      </c>
      <c r="Z69" s="320" t="str">
        <f>VLOOKUP(V69,'пр.взвешивания'!B1:H83,5,FALSE)</f>
        <v>Тверская Ржев МО</v>
      </c>
      <c r="AA69" s="68">
        <v>0</v>
      </c>
      <c r="AB69" s="41">
        <v>0</v>
      </c>
      <c r="AC69" s="42"/>
      <c r="AD69" s="69">
        <v>3</v>
      </c>
      <c r="AE69" s="278">
        <f>SUM(AA69:AD69)</f>
        <v>3</v>
      </c>
      <c r="AF69" s="322">
        <v>3</v>
      </c>
      <c r="AG69" s="92"/>
      <c r="AH69" s="314">
        <v>12</v>
      </c>
      <c r="AI69" s="334" t="str">
        <f>VLOOKUP(AH69,'пр.взвешивания'!B1:H83,2,FALSE)</f>
        <v>АЛИЕВА Диана Владиславовна</v>
      </c>
      <c r="AJ69" s="177" t="str">
        <f>VLOOKUP(AH69,'пр.взвешивания'!B1:H86,3,FALSE)</f>
        <v>02.11.89 мсмк</v>
      </c>
      <c r="AK69" s="251" t="str">
        <f>VLOOKUP(AH69,'пр.взвешивания'!B1:H83,4,FALSE)</f>
        <v>МОС</v>
      </c>
      <c r="AL69" s="339" t="str">
        <f>VLOOKUP(AH69,'пр.взвешивания'!B1:H83,5)</f>
        <v>МКС</v>
      </c>
      <c r="AM69" s="79"/>
      <c r="AN69" s="85"/>
      <c r="AO69" s="85"/>
      <c r="AP69" s="82" t="s">
        <v>171</v>
      </c>
      <c r="AQ69" s="80"/>
      <c r="AR69" s="3"/>
      <c r="AS69" s="3"/>
      <c r="AT69" s="3"/>
    </row>
    <row r="70" spans="1:46" ht="12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3"/>
      <c r="O70" s="3"/>
      <c r="P70" s="3"/>
      <c r="Q70" s="3"/>
      <c r="R70" s="3"/>
      <c r="S70" s="3"/>
      <c r="T70" s="3"/>
      <c r="U70" s="3"/>
      <c r="V70" s="321"/>
      <c r="W70" s="311"/>
      <c r="X70" s="313"/>
      <c r="Y70" s="244"/>
      <c r="Z70" s="274"/>
      <c r="AA70" s="66"/>
      <c r="AB70" s="30"/>
      <c r="AC70" s="45"/>
      <c r="AD70" s="60"/>
      <c r="AE70" s="278"/>
      <c r="AF70" s="323"/>
      <c r="AG70" s="92"/>
      <c r="AH70" s="316"/>
      <c r="AI70" s="311"/>
      <c r="AJ70" s="313"/>
      <c r="AK70" s="244"/>
      <c r="AL70" s="274"/>
      <c r="AM70" s="81">
        <v>12</v>
      </c>
      <c r="AN70" s="86"/>
      <c r="AO70" s="87"/>
      <c r="AP70" s="79"/>
      <c r="AQ70" s="80"/>
      <c r="AR70" s="3"/>
      <c r="AS70" s="3"/>
      <c r="AT70" s="3"/>
    </row>
    <row r="71" spans="1:46" ht="12" customHeight="1" thickBo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3"/>
      <c r="O71" s="3"/>
      <c r="P71" s="3"/>
      <c r="Q71" s="3"/>
      <c r="R71" s="3"/>
      <c r="S71" s="3"/>
      <c r="T71" s="3"/>
      <c r="U71" s="3"/>
      <c r="V71" s="321">
        <v>11</v>
      </c>
      <c r="W71" s="311" t="str">
        <f>VLOOKUP(V71,'пр.взвешивания'!B1:H85,2,FALSE)</f>
        <v>ХАЛИКОВА Анжелика Ринатовна</v>
      </c>
      <c r="X71" s="313" t="str">
        <f>VLOOKUP(V71,'пр.взвешивания'!B1:H85,3,FALSE)</f>
        <v>23.05.93 КМС</v>
      </c>
      <c r="Y71" s="243" t="str">
        <f>VLOOKUP(V71,'пр.взвешивания'!B1:H123,4,FALSE)</f>
        <v>ПФО</v>
      </c>
      <c r="Z71" s="320" t="str">
        <f>VLOOKUP(V71,'пр.взвешивания'!B1:H85,5,FALSE)</f>
        <v>Татарстан Н.Челны ПР</v>
      </c>
      <c r="AA71" s="62">
        <v>0</v>
      </c>
      <c r="AB71" s="172">
        <v>0</v>
      </c>
      <c r="AC71" s="41">
        <v>0</v>
      </c>
      <c r="AD71" s="71"/>
      <c r="AE71" s="278">
        <f>SUM(AA71:AD71)</f>
        <v>0</v>
      </c>
      <c r="AF71" s="322">
        <v>4</v>
      </c>
      <c r="AG71" s="92"/>
      <c r="AH71" s="316">
        <v>10</v>
      </c>
      <c r="AI71" s="311" t="str">
        <f>VLOOKUP(AH71,'пр.взвешивания'!B1:H85,2,FALSE)</f>
        <v>ВАЛЕЕВА Лилия Ревгатовна</v>
      </c>
      <c r="AJ71" s="313" t="str">
        <f>VLOOKUP(AH71,'пр.взвешивания'!B1:H88,3,FALSE)</f>
        <v>20.11.88 мс</v>
      </c>
      <c r="AK71" s="243" t="str">
        <f>VLOOKUP(AH71,'пр.взвешивания'!B1:H85,4,FALSE)</f>
        <v>ПФО</v>
      </c>
      <c r="AL71" s="320" t="str">
        <f>VLOOKUP(AH71,'пр.взвешивания'!B1:H85,5)</f>
        <v>Ульяновская, Димитровград ПР</v>
      </c>
      <c r="AM71" s="82" t="s">
        <v>171</v>
      </c>
      <c r="AN71" s="79"/>
      <c r="AO71" s="79"/>
      <c r="AP71" s="79"/>
      <c r="AQ71" s="80"/>
      <c r="AR71" s="3"/>
      <c r="AS71" s="3"/>
      <c r="AT71" s="3"/>
    </row>
    <row r="72" spans="1:46" ht="12" customHeight="1" thickBo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3"/>
      <c r="O72" s="3"/>
      <c r="P72" s="3"/>
      <c r="Q72" s="3"/>
      <c r="R72" s="3"/>
      <c r="S72" s="3"/>
      <c r="T72" s="3"/>
      <c r="U72" s="3"/>
      <c r="V72" s="325"/>
      <c r="W72" s="326"/>
      <c r="X72" s="327"/>
      <c r="Y72" s="258"/>
      <c r="Z72" s="331"/>
      <c r="AA72" s="74"/>
      <c r="AB72" s="49"/>
      <c r="AC72" s="50"/>
      <c r="AD72" s="75"/>
      <c r="AE72" s="290"/>
      <c r="AF72" s="328"/>
      <c r="AG72" s="92"/>
      <c r="AH72" s="329"/>
      <c r="AI72" s="326"/>
      <c r="AJ72" s="327"/>
      <c r="AK72" s="258"/>
      <c r="AL72" s="331"/>
      <c r="AM72" s="79"/>
      <c r="AN72" s="79"/>
      <c r="AO72" s="79"/>
      <c r="AP72" s="79"/>
      <c r="AQ72" s="80"/>
      <c r="AR72" s="3"/>
      <c r="AS72" s="3"/>
      <c r="AT72" s="3"/>
    </row>
    <row r="73" spans="1:46" ht="16.5" thickBo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3"/>
      <c r="O73" s="3"/>
      <c r="P73" s="3"/>
      <c r="Q73" s="3"/>
      <c r="R73" s="3"/>
      <c r="S73" s="3"/>
      <c r="T73" s="3"/>
      <c r="U73" s="3"/>
      <c r="V73" s="53" t="s">
        <v>47</v>
      </c>
      <c r="W73" s="3"/>
      <c r="X73" s="3"/>
      <c r="Y73" s="3"/>
      <c r="Z73" s="3"/>
      <c r="AA73" s="6"/>
      <c r="AB73" s="6"/>
      <c r="AC73" s="6"/>
      <c r="AD73" s="6"/>
      <c r="AE73" s="54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12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245">
        <v>17</v>
      </c>
      <c r="W74" s="310" t="str">
        <f>VLOOKUP(V74,'пр.взвешивания'!B2:H88,2,FALSE)</f>
        <v>ГРЕБЕННИКОВА Анна Владимировна</v>
      </c>
      <c r="X74" s="312" t="str">
        <f>VLOOKUP(V74,'пр.взвешивания'!B2:H88,3,FALSE)</f>
        <v>12.07.86 МС</v>
      </c>
      <c r="Y74" s="250" t="str">
        <f>VLOOKUP(V74,'пр.взвешивания'!B2:H126,4,FALSE)</f>
        <v>ЦФО</v>
      </c>
      <c r="Z74" s="273" t="str">
        <f>VLOOKUP(V74,'пр.взвешивания'!B2:H88,5,FALSE)</f>
        <v>Московская Климовск МО</v>
      </c>
      <c r="AA74" s="55"/>
      <c r="AB74" s="26">
        <v>0</v>
      </c>
      <c r="AC74" s="27">
        <v>0</v>
      </c>
      <c r="AD74" s="56">
        <v>4</v>
      </c>
      <c r="AE74" s="277">
        <f>SUM(AA74:AD74)</f>
        <v>4</v>
      </c>
      <c r="AF74" s="232">
        <v>3</v>
      </c>
      <c r="AG74" s="8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12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238"/>
      <c r="W75" s="311"/>
      <c r="X75" s="313"/>
      <c r="Y75" s="251"/>
      <c r="Z75" s="274"/>
      <c r="AA75" s="59"/>
      <c r="AB75" s="30"/>
      <c r="AC75" s="31"/>
      <c r="AD75" s="404" t="s">
        <v>162</v>
      </c>
      <c r="AE75" s="278"/>
      <c r="AF75" s="314"/>
      <c r="AG75" s="8"/>
      <c r="AH75" s="4"/>
      <c r="AI75" s="3"/>
      <c r="AJ75" s="3"/>
      <c r="AK75" s="3"/>
      <c r="AL75" s="3"/>
      <c r="AM75" s="3"/>
      <c r="AN75" s="3"/>
      <c r="AO75" s="338" t="str">
        <f>'[2]реквизиты'!$G$7</f>
        <v>В.С. Зинчак </v>
      </c>
      <c r="AP75" s="338"/>
      <c r="AQ75" s="338"/>
      <c r="AR75" s="338"/>
      <c r="AS75" s="3"/>
      <c r="AT75" s="3"/>
    </row>
    <row r="76" spans="1:46" ht="12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238">
        <v>18</v>
      </c>
      <c r="W76" s="311" t="str">
        <f>VLOOKUP(V76,'пр.взвешивания'!B2:H90,2,FALSE)</f>
        <v>ХАРИТОНОВА Анна Игоревна</v>
      </c>
      <c r="X76" s="313" t="str">
        <f>VLOOKUP(V76,'пр.взвешивания'!B2:H90,3,FALSE)</f>
        <v>12.3.85 кмс</v>
      </c>
      <c r="Y76" s="243" t="str">
        <f>VLOOKUP(V76,'пр.взвешивания'!B2:H128,4,FALSE)</f>
        <v>МОС</v>
      </c>
      <c r="Z76" s="320" t="str">
        <f>VLOOKUP(V76,'пр.взвешивания'!B2:H90,5,FALSE)</f>
        <v> МКС</v>
      </c>
      <c r="AA76" s="62">
        <v>3</v>
      </c>
      <c r="AB76" s="35"/>
      <c r="AC76" s="34">
        <v>4</v>
      </c>
      <c r="AD76" s="63">
        <v>4</v>
      </c>
      <c r="AE76" s="278">
        <f>SUM(AA76:AD76)</f>
        <v>11</v>
      </c>
      <c r="AF76" s="319">
        <v>1</v>
      </c>
      <c r="AG76" s="8"/>
      <c r="AH76" s="88"/>
      <c r="AI76" s="163" t="str">
        <f>HYPERLINK('[2]реквизиты'!$A$6)</f>
        <v>Гл. судья, судья МК</v>
      </c>
      <c r="AJ76" s="164"/>
      <c r="AK76" s="164"/>
      <c r="AL76" s="164"/>
      <c r="AM76" s="3"/>
      <c r="AN76" s="165"/>
      <c r="AO76" s="338"/>
      <c r="AP76" s="338"/>
      <c r="AQ76" s="338"/>
      <c r="AR76" s="338"/>
      <c r="AS76" s="3"/>
      <c r="AT76" s="3"/>
    </row>
    <row r="77" spans="1:46" ht="12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238"/>
      <c r="W77" s="311"/>
      <c r="X77" s="313"/>
      <c r="Y77" s="244"/>
      <c r="Z77" s="274"/>
      <c r="AA77" s="66"/>
      <c r="AB77" s="38"/>
      <c r="AC77" s="409" t="s">
        <v>166</v>
      </c>
      <c r="AD77" s="60">
        <v>2.15</v>
      </c>
      <c r="AE77" s="278"/>
      <c r="AF77" s="314"/>
      <c r="AG77" s="8"/>
      <c r="AH77" s="89"/>
      <c r="AI77" s="164"/>
      <c r="AJ77" s="164"/>
      <c r="AK77" s="89"/>
      <c r="AL77" s="89"/>
      <c r="AM77" s="4"/>
      <c r="AN77" s="91"/>
      <c r="AO77" s="230" t="str">
        <f>'[2]реквизиты'!$G$8</f>
        <v>/г. Дзержинск/</v>
      </c>
      <c r="AP77" s="230"/>
      <c r="AQ77" s="230"/>
      <c r="AR77" s="230"/>
      <c r="AS77" s="3"/>
      <c r="AT77" s="3"/>
    </row>
    <row r="78" spans="1:46" ht="12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21">
        <v>19</v>
      </c>
      <c r="W78" s="311" t="str">
        <f>VLOOKUP(V78,'пр.взвешивания'!B2:H92,2,FALSE)</f>
        <v>ГОРЕЛИКОВА Анна Вадимовна</v>
      </c>
      <c r="X78" s="313" t="str">
        <f>VLOOKUP(V78,'пр.взвешивания'!B2:H92,3,FALSE)</f>
        <v>06.03.92 МС</v>
      </c>
      <c r="Y78" s="243" t="str">
        <f>VLOOKUP(V78,'пр.взвешивания'!B2:H130,4,FALSE)</f>
        <v>ЮФО</v>
      </c>
      <c r="Z78" s="320" t="str">
        <f>VLOOKUP(V78,'пр.взвешивания'!B2:H92,5,FALSE)</f>
        <v>Краснодарский Крымск МО</v>
      </c>
      <c r="AA78" s="68">
        <v>4</v>
      </c>
      <c r="AB78" s="41">
        <v>0</v>
      </c>
      <c r="AC78" s="42"/>
      <c r="AD78" s="69">
        <v>0</v>
      </c>
      <c r="AE78" s="278">
        <f>SUM(AA78:AD78)</f>
        <v>4</v>
      </c>
      <c r="AF78" s="322">
        <v>4</v>
      </c>
      <c r="AG78" s="92"/>
      <c r="AH78" s="89"/>
      <c r="AI78" s="54"/>
      <c r="AJ78" s="54"/>
      <c r="AK78" s="162"/>
      <c r="AL78" s="162"/>
      <c r="AM78" s="4"/>
      <c r="AN78" s="4"/>
      <c r="AO78" s="338" t="s">
        <v>63</v>
      </c>
      <c r="AP78" s="338"/>
      <c r="AQ78" s="338"/>
      <c r="AR78" s="338"/>
      <c r="AS78" s="3"/>
      <c r="AT78" s="3"/>
    </row>
    <row r="79" spans="1:46" ht="12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21"/>
      <c r="W79" s="311"/>
      <c r="X79" s="313"/>
      <c r="Y79" s="244"/>
      <c r="Z79" s="274"/>
      <c r="AA79" s="406" t="s">
        <v>164</v>
      </c>
      <c r="AB79" s="30"/>
      <c r="AC79" s="45"/>
      <c r="AD79" s="60"/>
      <c r="AE79" s="278"/>
      <c r="AF79" s="323"/>
      <c r="AG79" s="92"/>
      <c r="AH79" s="88"/>
      <c r="AI79" s="163" t="str">
        <f>HYPERLINK('[3]реквизиты'!$A$22)</f>
        <v>Гл. секретарь, судья МК</v>
      </c>
      <c r="AJ79" s="164"/>
      <c r="AK79" s="89"/>
      <c r="AL79" s="89"/>
      <c r="AM79" s="4"/>
      <c r="AN79" s="91"/>
      <c r="AO79" s="338"/>
      <c r="AP79" s="338"/>
      <c r="AQ79" s="338"/>
      <c r="AR79" s="338"/>
      <c r="AS79" s="3"/>
      <c r="AT79" s="3"/>
    </row>
    <row r="80" spans="1:46" ht="12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21">
        <v>16</v>
      </c>
      <c r="W80" s="311" t="str">
        <f>VLOOKUP(V80,'пр.взвешивания'!B2:H94,2,FALSE)</f>
        <v>КУЗЯЕВА Анна Владимировна</v>
      </c>
      <c r="X80" s="313" t="str">
        <f>VLOOKUP(V80,'пр.взвешивания'!B2:H94,3,FALSE)</f>
        <v>18.04.89 МС</v>
      </c>
      <c r="Y80" s="243" t="str">
        <f>VLOOKUP(V80,'пр.взвешивания'!B2:H132,4,FALSE)</f>
        <v>ПФО</v>
      </c>
      <c r="Z80" s="320" t="str">
        <f>VLOOKUP(V80,'пр.взвешивания'!B2:H94,5,FALSE)</f>
        <v>Нижегоровдская Кстово ПР</v>
      </c>
      <c r="AA80" s="62">
        <v>0</v>
      </c>
      <c r="AB80" s="172">
        <v>0</v>
      </c>
      <c r="AC80" s="41">
        <v>4</v>
      </c>
      <c r="AD80" s="71"/>
      <c r="AE80" s="278">
        <f>SUM(AA80:AD80)</f>
        <v>4</v>
      </c>
      <c r="AF80" s="322">
        <v>2</v>
      </c>
      <c r="AG80" s="92"/>
      <c r="AH80" s="91"/>
      <c r="AI80" s="54"/>
      <c r="AJ80" s="54"/>
      <c r="AK80" s="162"/>
      <c r="AL80" s="162"/>
      <c r="AM80" s="4"/>
      <c r="AN80" s="4"/>
      <c r="AO80" s="230" t="s">
        <v>64</v>
      </c>
      <c r="AP80" s="230"/>
      <c r="AQ80" s="230"/>
      <c r="AR80" s="230"/>
      <c r="AS80" s="3"/>
      <c r="AT80" s="3"/>
    </row>
    <row r="81" spans="1:46" ht="12" customHeight="1" thickBo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25"/>
      <c r="W81" s="326"/>
      <c r="X81" s="327"/>
      <c r="Y81" s="258"/>
      <c r="Z81" s="331"/>
      <c r="AA81" s="74"/>
      <c r="AB81" s="49"/>
      <c r="AC81" s="405" t="s">
        <v>163</v>
      </c>
      <c r="AD81" s="75"/>
      <c r="AE81" s="290"/>
      <c r="AF81" s="328"/>
      <c r="AG81" s="92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3"/>
      <c r="AT81" s="3"/>
    </row>
    <row r="82" spans="1:4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4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:4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:4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:4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:4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:4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:4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4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4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1:4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1:4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1:4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  <row r="115" spans="1:4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</row>
    <row r="116" spans="1:4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</row>
    <row r="117" spans="1:4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</row>
    <row r="118" spans="1:4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</row>
    <row r="119" spans="1:4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</row>
    <row r="120" spans="1:4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</row>
    <row r="121" spans="1:4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</row>
    <row r="122" spans="1:4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</row>
    <row r="123" spans="1:4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</row>
    <row r="124" spans="1:4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</row>
    <row r="125" spans="1:4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</row>
    <row r="126" spans="1:4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</row>
    <row r="127" spans="1:4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</row>
    <row r="128" spans="1:4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</row>
    <row r="129" spans="1:4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</row>
    <row r="130" spans="1:4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</row>
    <row r="131" spans="1:4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</row>
    <row r="132" spans="1:4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</row>
    <row r="133" spans="1:4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</row>
    <row r="134" spans="1:4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</row>
    <row r="135" spans="1:4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</row>
    <row r="136" spans="1:4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</row>
    <row r="137" spans="1:4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</row>
    <row r="138" spans="1:4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</row>
    <row r="139" spans="1:4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</row>
    <row r="140" spans="1:4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</row>
    <row r="141" spans="1:4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</row>
    <row r="142" spans="1:4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</row>
    <row r="143" spans="1:4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</row>
    <row r="144" spans="1:4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</row>
    <row r="145" spans="1:4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</row>
    <row r="146" spans="1:4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</row>
    <row r="147" spans="1:4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</row>
    <row r="148" spans="1:4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</row>
    <row r="149" spans="1:4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</row>
    <row r="150" spans="1:4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</row>
    <row r="151" spans="1:4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</row>
    <row r="152" spans="1:4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</row>
    <row r="153" spans="1:4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</row>
    <row r="154" spans="1:4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</row>
    <row r="155" spans="1:4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</row>
    <row r="156" spans="1:4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</row>
    <row r="157" spans="1:4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</row>
    <row r="158" spans="1:4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</row>
    <row r="159" spans="1:4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</row>
    <row r="160" spans="1:4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</row>
    <row r="161" spans="1:4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</row>
    <row r="162" spans="1:4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</row>
    <row r="163" spans="1:4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</row>
    <row r="164" spans="1:4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</row>
    <row r="165" spans="1:4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</row>
    <row r="166" spans="1:4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</row>
    <row r="167" spans="1:4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</row>
    <row r="168" spans="1:4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</row>
    <row r="169" spans="1:4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</row>
    <row r="170" spans="1:4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</row>
    <row r="171" spans="1:4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</row>
    <row r="172" spans="1:4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</row>
    <row r="173" spans="1:4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</row>
    <row r="174" spans="1:4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</row>
    <row r="175" spans="1:4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</row>
    <row r="176" spans="1:4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</row>
    <row r="177" spans="1:4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</row>
    <row r="178" spans="1:4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</row>
    <row r="179" spans="1:4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</row>
    <row r="180" spans="1:4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</row>
    <row r="181" spans="1:4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</row>
    <row r="182" spans="1:4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</row>
    <row r="183" spans="1:4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</row>
    <row r="184" spans="1:4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</row>
    <row r="185" spans="1:4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</row>
    <row r="186" spans="1:4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</row>
    <row r="187" spans="1:4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</row>
    <row r="188" spans="1:4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</row>
    <row r="189" spans="1:4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</row>
    <row r="190" spans="1:4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</row>
    <row r="191" spans="1:4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</row>
    <row r="192" spans="1:4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</row>
    <row r="193" spans="1:4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</row>
    <row r="194" spans="1:4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</row>
    <row r="195" spans="1:4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</row>
    <row r="196" spans="1:4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</row>
    <row r="197" spans="1:4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</row>
    <row r="198" spans="1:4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</row>
    <row r="199" spans="1:4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</row>
    <row r="200" spans="1:4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</row>
    <row r="201" spans="1:4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</row>
    <row r="202" spans="1:4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</row>
    <row r="203" spans="1:4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</row>
    <row r="204" spans="1:4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</row>
    <row r="205" spans="1:4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</row>
    <row r="206" spans="1:4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</row>
    <row r="207" spans="1:4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</row>
  </sheetData>
  <mergeCells count="429">
    <mergeCell ref="AO75:AR76"/>
    <mergeCell ref="AO77:AR77"/>
    <mergeCell ref="AO78:AR79"/>
    <mergeCell ref="Q22:R22"/>
    <mergeCell ref="AL65:AL66"/>
    <mergeCell ref="AL67:AL68"/>
    <mergeCell ref="AL69:AL70"/>
    <mergeCell ref="AL71:AL72"/>
    <mergeCell ref="Z67:Z68"/>
    <mergeCell ref="Z69:Z70"/>
    <mergeCell ref="Z71:Z72"/>
    <mergeCell ref="Z74:Z75"/>
    <mergeCell ref="Z58:Z59"/>
    <mergeCell ref="Z60:Z61"/>
    <mergeCell ref="Z62:Z63"/>
    <mergeCell ref="Z65:Z66"/>
    <mergeCell ref="Z49:Z50"/>
    <mergeCell ref="Z51:Z52"/>
    <mergeCell ref="Z53:Z54"/>
    <mergeCell ref="Z56:Z57"/>
    <mergeCell ref="E24:E25"/>
    <mergeCell ref="E26:E27"/>
    <mergeCell ref="E28:E29"/>
    <mergeCell ref="O22:P23"/>
    <mergeCell ref="P24:P25"/>
    <mergeCell ref="P26:P27"/>
    <mergeCell ref="P28:P29"/>
    <mergeCell ref="N24:N25"/>
    <mergeCell ref="J26:J27"/>
    <mergeCell ref="I22:I23"/>
    <mergeCell ref="E35:E36"/>
    <mergeCell ref="O31:P32"/>
    <mergeCell ref="P33:P34"/>
    <mergeCell ref="P35:P36"/>
    <mergeCell ref="N35:N36"/>
    <mergeCell ref="O35:O36"/>
    <mergeCell ref="J35:J36"/>
    <mergeCell ref="I35:I36"/>
    <mergeCell ref="I33:I34"/>
    <mergeCell ref="D31:E32"/>
    <mergeCell ref="E17:E18"/>
    <mergeCell ref="E19:E20"/>
    <mergeCell ref="O15:P16"/>
    <mergeCell ref="P17:P18"/>
    <mergeCell ref="P19:P20"/>
    <mergeCell ref="O19:O20"/>
    <mergeCell ref="O17:O18"/>
    <mergeCell ref="L17:L18"/>
    <mergeCell ref="M17:M18"/>
    <mergeCell ref="L19:L20"/>
    <mergeCell ref="E12:E13"/>
    <mergeCell ref="O6:P7"/>
    <mergeCell ref="P8:P9"/>
    <mergeCell ref="P10:P11"/>
    <mergeCell ref="P12:P13"/>
    <mergeCell ref="O8:O9"/>
    <mergeCell ref="I12:I13"/>
    <mergeCell ref="J12:J13"/>
    <mergeCell ref="I8:I9"/>
    <mergeCell ref="I10:I11"/>
    <mergeCell ref="D3:P3"/>
    <mergeCell ref="D6:E7"/>
    <mergeCell ref="E8:E9"/>
    <mergeCell ref="E10:E11"/>
    <mergeCell ref="L6:L7"/>
    <mergeCell ref="M6:M7"/>
    <mergeCell ref="N6:N7"/>
    <mergeCell ref="L8:L9"/>
    <mergeCell ref="M8:M9"/>
    <mergeCell ref="N8:N9"/>
    <mergeCell ref="V80:V81"/>
    <mergeCell ref="W80:W81"/>
    <mergeCell ref="X80:X81"/>
    <mergeCell ref="Y80:Y81"/>
    <mergeCell ref="Y78:Y79"/>
    <mergeCell ref="Y76:Y77"/>
    <mergeCell ref="AE80:AE81"/>
    <mergeCell ref="AF80:AF81"/>
    <mergeCell ref="Z76:Z77"/>
    <mergeCell ref="Z78:Z79"/>
    <mergeCell ref="Z80:Z81"/>
    <mergeCell ref="V76:V77"/>
    <mergeCell ref="W76:W77"/>
    <mergeCell ref="X76:X77"/>
    <mergeCell ref="V78:V79"/>
    <mergeCell ref="W78:W79"/>
    <mergeCell ref="X78:X79"/>
    <mergeCell ref="AI71:AI72"/>
    <mergeCell ref="AJ71:AJ72"/>
    <mergeCell ref="AE78:AE79"/>
    <mergeCell ref="AF78:AF79"/>
    <mergeCell ref="V74:V75"/>
    <mergeCell ref="W74:W75"/>
    <mergeCell ref="X74:X75"/>
    <mergeCell ref="Y74:Y75"/>
    <mergeCell ref="V71:V72"/>
    <mergeCell ref="W71:W72"/>
    <mergeCell ref="X71:X72"/>
    <mergeCell ref="Y71:Y72"/>
    <mergeCell ref="AJ69:AJ70"/>
    <mergeCell ref="AE76:AE77"/>
    <mergeCell ref="AF76:AF77"/>
    <mergeCell ref="AK69:AK70"/>
    <mergeCell ref="AE71:AE72"/>
    <mergeCell ref="AF71:AF72"/>
    <mergeCell ref="AH71:AH72"/>
    <mergeCell ref="AK71:AK72"/>
    <mergeCell ref="AE74:AE75"/>
    <mergeCell ref="AF74:AF75"/>
    <mergeCell ref="AJ67:AJ68"/>
    <mergeCell ref="AK67:AK68"/>
    <mergeCell ref="V69:V70"/>
    <mergeCell ref="W69:W70"/>
    <mergeCell ref="X69:X70"/>
    <mergeCell ref="Y69:Y70"/>
    <mergeCell ref="AE69:AE70"/>
    <mergeCell ref="AF69:AF70"/>
    <mergeCell ref="AH69:AH70"/>
    <mergeCell ref="AI69:AI70"/>
    <mergeCell ref="AJ65:AJ66"/>
    <mergeCell ref="AK65:AK66"/>
    <mergeCell ref="V67:V68"/>
    <mergeCell ref="W67:W68"/>
    <mergeCell ref="X67:X68"/>
    <mergeCell ref="Y67:Y68"/>
    <mergeCell ref="AE67:AE68"/>
    <mergeCell ref="AF67:AF68"/>
    <mergeCell ref="AH67:AH68"/>
    <mergeCell ref="AI67:AI68"/>
    <mergeCell ref="AE65:AE66"/>
    <mergeCell ref="AF65:AF66"/>
    <mergeCell ref="AH65:AH66"/>
    <mergeCell ref="AI65:AI66"/>
    <mergeCell ref="V65:V66"/>
    <mergeCell ref="W65:W66"/>
    <mergeCell ref="X65:X66"/>
    <mergeCell ref="Y65:Y66"/>
    <mergeCell ref="AJ62:AJ63"/>
    <mergeCell ref="AK62:AK63"/>
    <mergeCell ref="AQ62:AQ63"/>
    <mergeCell ref="AR62:AR63"/>
    <mergeCell ref="AL62:AL63"/>
    <mergeCell ref="AE62:AE63"/>
    <mergeCell ref="AF62:AF63"/>
    <mergeCell ref="AH62:AH63"/>
    <mergeCell ref="AI62:AI63"/>
    <mergeCell ref="V62:V63"/>
    <mergeCell ref="W62:W63"/>
    <mergeCell ref="X62:X63"/>
    <mergeCell ref="Y62:Y63"/>
    <mergeCell ref="AJ60:AJ61"/>
    <mergeCell ref="AK60:AK61"/>
    <mergeCell ref="AQ60:AQ61"/>
    <mergeCell ref="AR60:AR61"/>
    <mergeCell ref="AL60:AL61"/>
    <mergeCell ref="AE60:AE61"/>
    <mergeCell ref="AF60:AF61"/>
    <mergeCell ref="AH60:AH61"/>
    <mergeCell ref="AI60:AI61"/>
    <mergeCell ref="V60:V61"/>
    <mergeCell ref="W60:W61"/>
    <mergeCell ref="X60:X61"/>
    <mergeCell ref="Y60:Y61"/>
    <mergeCell ref="AJ58:AJ59"/>
    <mergeCell ref="AK58:AK59"/>
    <mergeCell ref="AQ58:AQ59"/>
    <mergeCell ref="AR58:AR59"/>
    <mergeCell ref="AL58:AL59"/>
    <mergeCell ref="AE58:AE59"/>
    <mergeCell ref="AF58:AF59"/>
    <mergeCell ref="AH58:AH59"/>
    <mergeCell ref="AI58:AI59"/>
    <mergeCell ref="V58:V59"/>
    <mergeCell ref="W58:W59"/>
    <mergeCell ref="X58:X59"/>
    <mergeCell ref="Y58:Y59"/>
    <mergeCell ref="AJ56:AJ57"/>
    <mergeCell ref="AK56:AK57"/>
    <mergeCell ref="AQ56:AQ57"/>
    <mergeCell ref="AR56:AR57"/>
    <mergeCell ref="AL56:AL57"/>
    <mergeCell ref="AE56:AE57"/>
    <mergeCell ref="AF56:AF57"/>
    <mergeCell ref="AH56:AH57"/>
    <mergeCell ref="AI56:AI57"/>
    <mergeCell ref="V56:V57"/>
    <mergeCell ref="W56:W57"/>
    <mergeCell ref="X56:X57"/>
    <mergeCell ref="Y56:Y57"/>
    <mergeCell ref="AJ53:AJ54"/>
    <mergeCell ref="AK53:AK54"/>
    <mergeCell ref="AQ53:AQ54"/>
    <mergeCell ref="AR53:AR54"/>
    <mergeCell ref="AL53:AL54"/>
    <mergeCell ref="AE53:AE54"/>
    <mergeCell ref="AF53:AF54"/>
    <mergeCell ref="AH53:AH54"/>
    <mergeCell ref="AI53:AI54"/>
    <mergeCell ref="V53:V54"/>
    <mergeCell ref="W53:W54"/>
    <mergeCell ref="X53:X54"/>
    <mergeCell ref="Y53:Y54"/>
    <mergeCell ref="AJ51:AJ52"/>
    <mergeCell ref="AK51:AK52"/>
    <mergeCell ref="AQ51:AQ52"/>
    <mergeCell ref="AR51:AR52"/>
    <mergeCell ref="AL51:AL52"/>
    <mergeCell ref="AE51:AE52"/>
    <mergeCell ref="AF51:AF52"/>
    <mergeCell ref="AH51:AH52"/>
    <mergeCell ref="AI51:AI52"/>
    <mergeCell ref="V51:V52"/>
    <mergeCell ref="W51:W52"/>
    <mergeCell ref="X51:X52"/>
    <mergeCell ref="Y51:Y52"/>
    <mergeCell ref="AJ49:AJ50"/>
    <mergeCell ref="AK49:AK50"/>
    <mergeCell ref="AQ49:AQ50"/>
    <mergeCell ref="AR49:AR50"/>
    <mergeCell ref="AL49:AL50"/>
    <mergeCell ref="AE49:AE50"/>
    <mergeCell ref="AF49:AF50"/>
    <mergeCell ref="AH49:AH50"/>
    <mergeCell ref="AI49:AI50"/>
    <mergeCell ref="V49:V50"/>
    <mergeCell ref="W49:W50"/>
    <mergeCell ref="X49:X50"/>
    <mergeCell ref="Y49:Y50"/>
    <mergeCell ref="AJ47:AJ48"/>
    <mergeCell ref="AK47:AK48"/>
    <mergeCell ref="AQ47:AQ48"/>
    <mergeCell ref="AR47:AR48"/>
    <mergeCell ref="AL47:AL48"/>
    <mergeCell ref="AE47:AE48"/>
    <mergeCell ref="AF47:AF48"/>
    <mergeCell ref="AH47:AH48"/>
    <mergeCell ref="AI47:AI48"/>
    <mergeCell ref="V47:V48"/>
    <mergeCell ref="W47:W48"/>
    <mergeCell ref="X47:X48"/>
    <mergeCell ref="Y47:Y48"/>
    <mergeCell ref="AJ45:AJ46"/>
    <mergeCell ref="AM45:AP45"/>
    <mergeCell ref="AQ45:AQ46"/>
    <mergeCell ref="AN44:AR44"/>
    <mergeCell ref="AR45:AR46"/>
    <mergeCell ref="AK45:AL46"/>
    <mergeCell ref="V45:V46"/>
    <mergeCell ref="W45:W46"/>
    <mergeCell ref="X45:X46"/>
    <mergeCell ref="AA45:AD45"/>
    <mergeCell ref="Y45:Z46"/>
    <mergeCell ref="AE45:AE46"/>
    <mergeCell ref="AF45:AF46"/>
    <mergeCell ref="AH45:AH46"/>
    <mergeCell ref="AI45:AI46"/>
    <mergeCell ref="A1:U1"/>
    <mergeCell ref="A4:U4"/>
    <mergeCell ref="V42:AR42"/>
    <mergeCell ref="W43:AE43"/>
    <mergeCell ref="AH43:AR43"/>
    <mergeCell ref="T35:T36"/>
    <mergeCell ref="U35:U36"/>
    <mergeCell ref="A2:U2"/>
    <mergeCell ref="L35:L36"/>
    <mergeCell ref="M35:M36"/>
    <mergeCell ref="T31:T32"/>
    <mergeCell ref="T28:T29"/>
    <mergeCell ref="M28:M29"/>
    <mergeCell ref="N28:N29"/>
    <mergeCell ref="O28:O29"/>
    <mergeCell ref="O24:O25"/>
    <mergeCell ref="T33:T34"/>
    <mergeCell ref="U33:U34"/>
    <mergeCell ref="L31:L32"/>
    <mergeCell ref="M31:M32"/>
    <mergeCell ref="L33:L34"/>
    <mergeCell ref="M33:M34"/>
    <mergeCell ref="N33:N34"/>
    <mergeCell ref="O33:O34"/>
    <mergeCell ref="N31:N32"/>
    <mergeCell ref="L26:L27"/>
    <mergeCell ref="M26:M27"/>
    <mergeCell ref="N26:N27"/>
    <mergeCell ref="O26:O27"/>
    <mergeCell ref="N22:N23"/>
    <mergeCell ref="T22:T23"/>
    <mergeCell ref="N17:N18"/>
    <mergeCell ref="M19:M20"/>
    <mergeCell ref="N19:N20"/>
    <mergeCell ref="L10:L11"/>
    <mergeCell ref="M10:M11"/>
    <mergeCell ref="N10:N11"/>
    <mergeCell ref="O10:O11"/>
    <mergeCell ref="Q15:R15"/>
    <mergeCell ref="T17:T18"/>
    <mergeCell ref="U10:U11"/>
    <mergeCell ref="T12:T13"/>
    <mergeCell ref="U12:U13"/>
    <mergeCell ref="T10:T11"/>
    <mergeCell ref="Q6:S6"/>
    <mergeCell ref="T6:T7"/>
    <mergeCell ref="U6:U7"/>
    <mergeCell ref="T8:T9"/>
    <mergeCell ref="U8:U9"/>
    <mergeCell ref="A15:A16"/>
    <mergeCell ref="B15:B16"/>
    <mergeCell ref="C15:C16"/>
    <mergeCell ref="I15:I16"/>
    <mergeCell ref="F15:G15"/>
    <mergeCell ref="D15:E16"/>
    <mergeCell ref="J15:J16"/>
    <mergeCell ref="A22:A23"/>
    <mergeCell ref="A35:A36"/>
    <mergeCell ref="B35:B36"/>
    <mergeCell ref="C35:C36"/>
    <mergeCell ref="D35:D36"/>
    <mergeCell ref="I28:I29"/>
    <mergeCell ref="B28:B29"/>
    <mergeCell ref="C28:C29"/>
    <mergeCell ref="D28:D29"/>
    <mergeCell ref="A31:A32"/>
    <mergeCell ref="B31:B32"/>
    <mergeCell ref="A33:A34"/>
    <mergeCell ref="B33:B34"/>
    <mergeCell ref="A24:A25"/>
    <mergeCell ref="B24:B25"/>
    <mergeCell ref="J28:J29"/>
    <mergeCell ref="A28:A29"/>
    <mergeCell ref="A26:A27"/>
    <mergeCell ref="B26:B27"/>
    <mergeCell ref="C26:C27"/>
    <mergeCell ref="D26:D27"/>
    <mergeCell ref="C24:C25"/>
    <mergeCell ref="D24:D25"/>
    <mergeCell ref="S5:U5"/>
    <mergeCell ref="L15:L16"/>
    <mergeCell ref="M15:M16"/>
    <mergeCell ref="N15:N16"/>
    <mergeCell ref="T15:T16"/>
    <mergeCell ref="U15:U16"/>
    <mergeCell ref="L12:L13"/>
    <mergeCell ref="M12:M13"/>
    <mergeCell ref="N12:N13"/>
    <mergeCell ref="O12:O13"/>
    <mergeCell ref="B22:B23"/>
    <mergeCell ref="C22:C23"/>
    <mergeCell ref="F22:H22"/>
    <mergeCell ref="D22:E23"/>
    <mergeCell ref="J22:J23"/>
    <mergeCell ref="L22:L23"/>
    <mergeCell ref="M22:M23"/>
    <mergeCell ref="I24:I25"/>
    <mergeCell ref="J24:J25"/>
    <mergeCell ref="L24:L25"/>
    <mergeCell ref="M24:M25"/>
    <mergeCell ref="C31:C32"/>
    <mergeCell ref="I31:I32"/>
    <mergeCell ref="Z47:Z48"/>
    <mergeCell ref="U31:U32"/>
    <mergeCell ref="Q31:R31"/>
    <mergeCell ref="W44:AE44"/>
    <mergeCell ref="E33:E34"/>
    <mergeCell ref="J33:J34"/>
    <mergeCell ref="C33:C34"/>
    <mergeCell ref="D33:D34"/>
    <mergeCell ref="U22:U23"/>
    <mergeCell ref="U17:U18"/>
    <mergeCell ref="T19:T20"/>
    <mergeCell ref="U19:U20"/>
    <mergeCell ref="U24:U25"/>
    <mergeCell ref="T26:T27"/>
    <mergeCell ref="T24:T25"/>
    <mergeCell ref="F60:G60"/>
    <mergeCell ref="I26:I27"/>
    <mergeCell ref="F31:G31"/>
    <mergeCell ref="J31:J32"/>
    <mergeCell ref="U26:U27"/>
    <mergeCell ref="U28:U29"/>
    <mergeCell ref="L28:L29"/>
    <mergeCell ref="A68:A69"/>
    <mergeCell ref="B68:B69"/>
    <mergeCell ref="C68:C69"/>
    <mergeCell ref="D68:D69"/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I19:I20"/>
    <mergeCell ref="J19:J20"/>
    <mergeCell ref="A19:A20"/>
    <mergeCell ref="B19:B20"/>
    <mergeCell ref="C19:C20"/>
    <mergeCell ref="D19:D20"/>
    <mergeCell ref="I17:I18"/>
    <mergeCell ref="J17:J18"/>
    <mergeCell ref="A12:A13"/>
    <mergeCell ref="B12:B13"/>
    <mergeCell ref="C12:C13"/>
    <mergeCell ref="D12:D13"/>
    <mergeCell ref="A17:A18"/>
    <mergeCell ref="B17:B18"/>
    <mergeCell ref="C17:C18"/>
    <mergeCell ref="D17:D18"/>
    <mergeCell ref="B10:B11"/>
    <mergeCell ref="C10:C11"/>
    <mergeCell ref="D10:D11"/>
    <mergeCell ref="A8:A9"/>
    <mergeCell ref="B8:B9"/>
    <mergeCell ref="C8:C9"/>
    <mergeCell ref="D8:D9"/>
    <mergeCell ref="AO80:AR80"/>
    <mergeCell ref="J10:J11"/>
    <mergeCell ref="A6:A7"/>
    <mergeCell ref="J8:J9"/>
    <mergeCell ref="B6:B7"/>
    <mergeCell ref="C6:C7"/>
    <mergeCell ref="F6:H6"/>
    <mergeCell ref="I6:I7"/>
    <mergeCell ref="J6:J7"/>
    <mergeCell ref="A10:A11"/>
  </mergeCells>
  <printOptions horizontalCentered="1"/>
  <pageMargins left="0" right="0" top="0" bottom="0" header="0.5118110236220472" footer="0.5118110236220472"/>
  <pageSetup horizontalDpi="300" verticalDpi="300" orientation="landscape" paperSize="9" scale="86" r:id="rId2"/>
  <rowBreaks count="1" manualBreakCount="1">
    <brk id="36" max="255" man="1"/>
  </rowBreaks>
  <colBreaks count="1" manualBreakCount="1">
    <brk id="2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workbookViewId="0" topLeftCell="A19">
      <selection activeCell="A36" sqref="A27:I36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5.75">
      <c r="F1" s="7" t="str">
        <f>'пр.взвешивания'!G3</f>
        <v>в.к.  52    кг</v>
      </c>
    </row>
    <row r="2" ht="12.75">
      <c r="C2" s="8" t="s">
        <v>21</v>
      </c>
    </row>
    <row r="3" ht="12.75">
      <c r="C3" s="9" t="s">
        <v>22</v>
      </c>
    </row>
    <row r="4" spans="1:9" ht="12.75">
      <c r="A4" s="340" t="s">
        <v>23</v>
      </c>
      <c r="B4" s="340" t="s">
        <v>0</v>
      </c>
      <c r="C4" s="198" t="s">
        <v>1</v>
      </c>
      <c r="D4" s="340" t="s">
        <v>2</v>
      </c>
      <c r="E4" s="340" t="s">
        <v>3</v>
      </c>
      <c r="F4" s="340" t="s">
        <v>9</v>
      </c>
      <c r="G4" s="340" t="s">
        <v>10</v>
      </c>
      <c r="H4" s="340" t="s">
        <v>11</v>
      </c>
      <c r="I4" s="340" t="s">
        <v>12</v>
      </c>
    </row>
    <row r="5" spans="1:9" ht="12.75">
      <c r="A5" s="197"/>
      <c r="B5" s="197"/>
      <c r="C5" s="197"/>
      <c r="D5" s="197"/>
      <c r="E5" s="197"/>
      <c r="F5" s="197"/>
      <c r="G5" s="197"/>
      <c r="H5" s="197"/>
      <c r="I5" s="197"/>
    </row>
    <row r="6" spans="1:9" ht="12.75">
      <c r="A6" s="345"/>
      <c r="B6" s="348">
        <f>'пр. хода'!AH65</f>
        <v>2</v>
      </c>
      <c r="C6" s="344" t="str">
        <f>VLOOKUP(B6,'пр.взвешивания'!B1:H115,2,FALSE)</f>
        <v>МИРЗОЯН Сусанна Кареновна</v>
      </c>
      <c r="D6" s="341" t="str">
        <f>VLOOKUP(B6,'пр.взвешивания'!B1:H104,3,FALSE)</f>
        <v>20.01.86 ЗМС</v>
      </c>
      <c r="E6" s="341" t="str">
        <f>VLOOKUP(B6,'пр.взвешивания'!B1:H359,4,FALSE)</f>
        <v>ПФО</v>
      </c>
      <c r="F6" s="342"/>
      <c r="G6" s="346"/>
      <c r="H6" s="347"/>
      <c r="I6" s="340"/>
    </row>
    <row r="7" spans="1:9" ht="12.75">
      <c r="A7" s="345"/>
      <c r="B7" s="340"/>
      <c r="C7" s="344"/>
      <c r="D7" s="341"/>
      <c r="E7" s="341"/>
      <c r="F7" s="342"/>
      <c r="G7" s="342"/>
      <c r="H7" s="347"/>
      <c r="I7" s="340"/>
    </row>
    <row r="8" spans="1:9" ht="12.75">
      <c r="A8" s="343"/>
      <c r="B8" s="348">
        <f>'пр. хода'!AH67</f>
        <v>18</v>
      </c>
      <c r="C8" s="344" t="str">
        <f>VLOOKUP(B8,'пр.взвешивания'!B3:H117,2,FALSE)</f>
        <v>ХАРИТОНОВА Анна Игоревна</v>
      </c>
      <c r="D8" s="341" t="str">
        <f>VLOOKUP(B8,'пр.взвешивания'!B3:H106,3,FALSE)</f>
        <v>12.3.85 кмс</v>
      </c>
      <c r="E8" s="341" t="str">
        <f>VLOOKUP(B8,'пр.взвешивания'!B3:H361,4,FALSE)</f>
        <v>МОС</v>
      </c>
      <c r="F8" s="342"/>
      <c r="G8" s="342"/>
      <c r="H8" s="340"/>
      <c r="I8" s="340"/>
    </row>
    <row r="9" spans="1:9" ht="12.75">
      <c r="A9" s="343"/>
      <c r="B9" s="340"/>
      <c r="C9" s="344"/>
      <c r="D9" s="341"/>
      <c r="E9" s="341"/>
      <c r="F9" s="342"/>
      <c r="G9" s="342"/>
      <c r="H9" s="340"/>
      <c r="I9" s="340"/>
    </row>
    <row r="10" ht="24.75" customHeight="1">
      <c r="E10" s="10" t="s">
        <v>24</v>
      </c>
    </row>
    <row r="11" spans="5:9" ht="24.75" customHeight="1">
      <c r="E11" s="10" t="s">
        <v>7</v>
      </c>
      <c r="F11" s="11"/>
      <c r="G11" s="11"/>
      <c r="H11" s="11"/>
      <c r="I11" s="11"/>
    </row>
    <row r="12" spans="5:9" ht="24.75" customHeight="1">
      <c r="E12" s="10" t="s">
        <v>8</v>
      </c>
      <c r="F12" s="11"/>
      <c r="G12" s="11"/>
      <c r="H12" s="11"/>
      <c r="I12" s="11"/>
    </row>
    <row r="13" ht="24.75" customHeight="1"/>
    <row r="14" ht="24.75" customHeight="1">
      <c r="F14" s="7" t="str">
        <f>F1</f>
        <v>в.к.  52    кг</v>
      </c>
    </row>
    <row r="15" ht="12.75">
      <c r="C15" s="9" t="s">
        <v>22</v>
      </c>
    </row>
    <row r="16" spans="1:9" ht="12.75">
      <c r="A16" s="340" t="s">
        <v>23</v>
      </c>
      <c r="B16" s="340" t="s">
        <v>0</v>
      </c>
      <c r="C16" s="198" t="s">
        <v>1</v>
      </c>
      <c r="D16" s="340" t="s">
        <v>2</v>
      </c>
      <c r="E16" s="340" t="s">
        <v>3</v>
      </c>
      <c r="F16" s="340" t="s">
        <v>9</v>
      </c>
      <c r="G16" s="340" t="s">
        <v>10</v>
      </c>
      <c r="H16" s="340" t="s">
        <v>11</v>
      </c>
      <c r="I16" s="340" t="s">
        <v>12</v>
      </c>
    </row>
    <row r="17" spans="1:9" ht="12.75">
      <c r="A17" s="197"/>
      <c r="B17" s="197"/>
      <c r="C17" s="197"/>
      <c r="D17" s="197"/>
      <c r="E17" s="197"/>
      <c r="F17" s="197"/>
      <c r="G17" s="197"/>
      <c r="H17" s="197"/>
      <c r="I17" s="197"/>
    </row>
    <row r="18" spans="1:9" ht="12.75">
      <c r="A18" s="345"/>
      <c r="B18" s="348">
        <f>'пр. хода'!AH69</f>
        <v>12</v>
      </c>
      <c r="C18" s="344" t="str">
        <f>VLOOKUP(B18,'пр.взвешивания'!B1:H127,2,FALSE)</f>
        <v>АЛИЕВА Диана Владиславовна</v>
      </c>
      <c r="D18" s="341" t="str">
        <f>VLOOKUP(B18,'пр.взвешивания'!B1:H116,3,FALSE)</f>
        <v>02.11.89 мсмк</v>
      </c>
      <c r="E18" s="341" t="str">
        <f>VLOOKUP(B18,'пр.взвешивания'!B1:H371,4,FALSE)</f>
        <v>МОС</v>
      </c>
      <c r="F18" s="342"/>
      <c r="G18" s="346"/>
      <c r="H18" s="347"/>
      <c r="I18" s="340"/>
    </row>
    <row r="19" spans="1:9" ht="12.75">
      <c r="A19" s="345"/>
      <c r="B19" s="340"/>
      <c r="C19" s="344"/>
      <c r="D19" s="341"/>
      <c r="E19" s="341"/>
      <c r="F19" s="342"/>
      <c r="G19" s="342"/>
      <c r="H19" s="347"/>
      <c r="I19" s="340"/>
    </row>
    <row r="20" spans="1:9" ht="12.75">
      <c r="A20" s="343"/>
      <c r="B20" s="348">
        <f>'пр. хода'!AH71</f>
        <v>10</v>
      </c>
      <c r="C20" s="344" t="str">
        <f>VLOOKUP(B20,'пр.взвешивания'!B1:H129,2,FALSE)</f>
        <v>ВАЛЕЕВА Лилия Ревгатовна</v>
      </c>
      <c r="D20" s="341" t="str">
        <f>VLOOKUP(B20,'пр.взвешивания'!B1:H118,3,FALSE)</f>
        <v>20.11.88 мс</v>
      </c>
      <c r="E20" s="341" t="str">
        <f>VLOOKUP(B20,'пр.взвешивания'!B1:H373,4,FALSE)</f>
        <v>ПФО</v>
      </c>
      <c r="F20" s="342"/>
      <c r="G20" s="342"/>
      <c r="H20" s="340"/>
      <c r="I20" s="340"/>
    </row>
    <row r="21" spans="1:9" ht="12.75">
      <c r="A21" s="343"/>
      <c r="B21" s="340"/>
      <c r="C21" s="344"/>
      <c r="D21" s="341"/>
      <c r="E21" s="341"/>
      <c r="F21" s="342"/>
      <c r="G21" s="342"/>
      <c r="H21" s="340"/>
      <c r="I21" s="340"/>
    </row>
    <row r="22" ht="24.75" customHeight="1">
      <c r="E22" s="10" t="s">
        <v>24</v>
      </c>
    </row>
    <row r="23" spans="5:9" ht="24.75" customHeight="1">
      <c r="E23" s="10" t="s">
        <v>7</v>
      </c>
      <c r="F23" s="11"/>
      <c r="G23" s="11"/>
      <c r="H23" s="11"/>
      <c r="I23" s="11"/>
    </row>
    <row r="24" spans="5:9" ht="24.75" customHeight="1">
      <c r="E24" s="10" t="s">
        <v>8</v>
      </c>
      <c r="F24" s="11"/>
      <c r="G24" s="11"/>
      <c r="H24" s="11"/>
      <c r="I24" s="11"/>
    </row>
    <row r="25" ht="24.75" customHeight="1"/>
    <row r="26" ht="24.75" customHeight="1"/>
    <row r="27" spans="3:6" ht="28.5" customHeight="1">
      <c r="C27" s="12" t="s">
        <v>25</v>
      </c>
      <c r="D27" s="10"/>
      <c r="F27" s="7" t="str">
        <f>F14</f>
        <v>в.к.  52    кг</v>
      </c>
    </row>
    <row r="28" spans="1:9" ht="12.75">
      <c r="A28" s="340" t="s">
        <v>23</v>
      </c>
      <c r="B28" s="340" t="s">
        <v>0</v>
      </c>
      <c r="C28" s="198" t="s">
        <v>1</v>
      </c>
      <c r="D28" s="340" t="s">
        <v>2</v>
      </c>
      <c r="E28" s="340" t="s">
        <v>3</v>
      </c>
      <c r="F28" s="340" t="s">
        <v>9</v>
      </c>
      <c r="G28" s="340" t="s">
        <v>10</v>
      </c>
      <c r="H28" s="340" t="s">
        <v>11</v>
      </c>
      <c r="I28" s="340" t="s">
        <v>12</v>
      </c>
    </row>
    <row r="29" spans="1:9" ht="12.75">
      <c r="A29" s="197"/>
      <c r="B29" s="197"/>
      <c r="C29" s="197"/>
      <c r="D29" s="197"/>
      <c r="E29" s="197"/>
      <c r="F29" s="197"/>
      <c r="G29" s="197"/>
      <c r="H29" s="197"/>
      <c r="I29" s="197"/>
    </row>
    <row r="30" spans="1:9" ht="12.75">
      <c r="A30" s="345"/>
      <c r="B30" s="340">
        <f>'пр. хода'!AM66</f>
        <v>2</v>
      </c>
      <c r="C30" s="344" t="str">
        <f>VLOOKUP(B30,'пр.взвешивания'!B2:H139,2,FALSE)</f>
        <v>МИРЗОЯН Сусанна Кареновна</v>
      </c>
      <c r="D30" s="341" t="str">
        <f>VLOOKUP(B30,'пр.взвешивания'!B2:H128,3,FALSE)</f>
        <v>20.01.86 ЗМС</v>
      </c>
      <c r="E30" s="341" t="str">
        <f>VLOOKUP(B30,'пр.взвешивания'!B2:H383,4,FALSE)</f>
        <v>ПФО</v>
      </c>
      <c r="F30" s="342"/>
      <c r="G30" s="346"/>
      <c r="H30" s="347"/>
      <c r="I30" s="340"/>
    </row>
    <row r="31" spans="1:9" ht="12.75">
      <c r="A31" s="345"/>
      <c r="B31" s="340"/>
      <c r="C31" s="344"/>
      <c r="D31" s="341"/>
      <c r="E31" s="341"/>
      <c r="F31" s="342"/>
      <c r="G31" s="342"/>
      <c r="H31" s="347"/>
      <c r="I31" s="340"/>
    </row>
    <row r="32" spans="1:9" ht="12.75">
      <c r="A32" s="343"/>
      <c r="B32" s="340">
        <f>'пр. хода'!AM70</f>
        <v>12</v>
      </c>
      <c r="C32" s="344" t="str">
        <f>VLOOKUP(B32,'пр.взвешивания'!B2:H141,2,FALSE)</f>
        <v>АЛИЕВА Диана Владиславовна</v>
      </c>
      <c r="D32" s="341" t="str">
        <f>VLOOKUP(B32,'пр.взвешивания'!B2:H130,3,FALSE)</f>
        <v>02.11.89 мсмк</v>
      </c>
      <c r="E32" s="341" t="str">
        <f>VLOOKUP(B32,'пр.взвешивания'!B2:H385,4,FALSE)</f>
        <v>МОС</v>
      </c>
      <c r="F32" s="342"/>
      <c r="G32" s="342"/>
      <c r="H32" s="340"/>
      <c r="I32" s="340"/>
    </row>
    <row r="33" spans="1:9" ht="12.75">
      <c r="A33" s="343"/>
      <c r="B33" s="340"/>
      <c r="C33" s="344"/>
      <c r="D33" s="341"/>
      <c r="E33" s="341"/>
      <c r="F33" s="342"/>
      <c r="G33" s="342"/>
      <c r="H33" s="340"/>
      <c r="I33" s="340"/>
    </row>
    <row r="34" ht="24.75" customHeight="1">
      <c r="E34" s="10" t="s">
        <v>24</v>
      </c>
    </row>
    <row r="35" spans="5:9" ht="24.75" customHeight="1">
      <c r="E35" s="10" t="s">
        <v>7</v>
      </c>
      <c r="F35" s="11"/>
      <c r="G35" s="11"/>
      <c r="H35" s="11"/>
      <c r="I35" s="11"/>
    </row>
    <row r="36" spans="5:9" ht="24.75" customHeight="1">
      <c r="E36" s="10" t="s">
        <v>8</v>
      </c>
      <c r="F36" s="11"/>
      <c r="G36" s="11"/>
      <c r="H36" s="11"/>
      <c r="I36" s="11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32:A33"/>
    <mergeCell ref="B32:B33"/>
    <mergeCell ref="C32:C33"/>
    <mergeCell ref="D32:D33"/>
    <mergeCell ref="I32:I33"/>
    <mergeCell ref="E32:E33"/>
    <mergeCell ref="F32:F33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62"/>
  <sheetViews>
    <sheetView workbookViewId="0" topLeftCell="A13">
      <selection activeCell="H10" sqref="H10:H11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9.421875" style="0" customWidth="1"/>
    <col min="6" max="6" width="16.140625" style="0" customWidth="1"/>
    <col min="7" max="7" width="9.28125" style="0" customWidth="1"/>
    <col min="8" max="8" width="14.57421875" style="0" customWidth="1"/>
  </cols>
  <sheetData>
    <row r="1" spans="1:7" ht="22.5" customHeight="1">
      <c r="A1" s="374" t="str">
        <f>HYPERLINK('[2]реквизиты'!$A$2)</f>
        <v>Чемпионат России по САМБО среди женщин</v>
      </c>
      <c r="B1" s="374"/>
      <c r="C1" s="374"/>
      <c r="D1" s="374"/>
      <c r="E1" s="374"/>
      <c r="F1" s="374"/>
      <c r="G1" s="374"/>
    </row>
    <row r="2" spans="1:7" ht="28.5" customHeight="1">
      <c r="A2" s="298" t="str">
        <f>HYPERLINK('[2]реквизиты'!$A$3)</f>
        <v>06 - 11 июня 2012 г.          г. Выкса</v>
      </c>
      <c r="B2" s="298"/>
      <c r="C2" s="298"/>
      <c r="D2" s="298"/>
      <c r="E2" s="298"/>
      <c r="F2" s="298"/>
      <c r="G2" s="298"/>
    </row>
    <row r="3" spans="7:8" ht="34.5" customHeight="1">
      <c r="G3" s="363" t="s">
        <v>161</v>
      </c>
      <c r="H3" s="363"/>
    </row>
    <row r="4" spans="1:8" ht="12.75">
      <c r="A4" s="197" t="s">
        <v>16</v>
      </c>
      <c r="B4" s="197" t="s">
        <v>0</v>
      </c>
      <c r="C4" s="197" t="s">
        <v>1</v>
      </c>
      <c r="D4" s="197" t="s">
        <v>17</v>
      </c>
      <c r="E4" s="361" t="s">
        <v>18</v>
      </c>
      <c r="F4" s="355"/>
      <c r="G4" s="197" t="s">
        <v>19</v>
      </c>
      <c r="H4" s="197" t="s">
        <v>20</v>
      </c>
    </row>
    <row r="5" spans="1:8" ht="12.75">
      <c r="A5" s="198"/>
      <c r="B5" s="198"/>
      <c r="C5" s="198"/>
      <c r="D5" s="198"/>
      <c r="E5" s="362"/>
      <c r="F5" s="356"/>
      <c r="G5" s="198"/>
      <c r="H5" s="198"/>
    </row>
    <row r="6" spans="1:8" ht="12.75">
      <c r="A6" s="349"/>
      <c r="B6" s="351">
        <v>1</v>
      </c>
      <c r="C6" s="353" t="s">
        <v>79</v>
      </c>
      <c r="D6" s="359" t="s">
        <v>80</v>
      </c>
      <c r="E6" s="361" t="s">
        <v>70</v>
      </c>
      <c r="F6" s="355" t="s">
        <v>81</v>
      </c>
      <c r="G6" s="357"/>
      <c r="H6" s="353" t="s">
        <v>82</v>
      </c>
    </row>
    <row r="7" spans="1:8" ht="12.75">
      <c r="A7" s="350"/>
      <c r="B7" s="352"/>
      <c r="C7" s="354"/>
      <c r="D7" s="360"/>
      <c r="E7" s="362"/>
      <c r="F7" s="356"/>
      <c r="G7" s="358"/>
      <c r="H7" s="360"/>
    </row>
    <row r="8" spans="1:8" ht="12.75">
      <c r="A8" s="349"/>
      <c r="B8" s="351">
        <v>2</v>
      </c>
      <c r="C8" s="353" t="s">
        <v>83</v>
      </c>
      <c r="D8" s="359" t="s">
        <v>84</v>
      </c>
      <c r="E8" s="361" t="s">
        <v>71</v>
      </c>
      <c r="F8" s="355" t="s">
        <v>85</v>
      </c>
      <c r="G8" s="357"/>
      <c r="H8" s="353" t="s">
        <v>86</v>
      </c>
    </row>
    <row r="9" spans="1:8" ht="12.75">
      <c r="A9" s="350"/>
      <c r="B9" s="352"/>
      <c r="C9" s="354"/>
      <c r="D9" s="360"/>
      <c r="E9" s="362"/>
      <c r="F9" s="356"/>
      <c r="G9" s="358"/>
      <c r="H9" s="360"/>
    </row>
    <row r="10" spans="1:8" ht="12.75">
      <c r="A10" s="349"/>
      <c r="B10" s="351">
        <v>3</v>
      </c>
      <c r="C10" s="353" t="s">
        <v>87</v>
      </c>
      <c r="D10" s="359" t="s">
        <v>88</v>
      </c>
      <c r="E10" s="361" t="s">
        <v>69</v>
      </c>
      <c r="F10" s="364" t="s">
        <v>76</v>
      </c>
      <c r="G10" s="357"/>
      <c r="H10" s="353" t="s">
        <v>89</v>
      </c>
    </row>
    <row r="11" spans="1:8" ht="12.75">
      <c r="A11" s="350"/>
      <c r="B11" s="352"/>
      <c r="C11" s="354"/>
      <c r="D11" s="360"/>
      <c r="E11" s="362"/>
      <c r="F11" s="365"/>
      <c r="G11" s="358"/>
      <c r="H11" s="360"/>
    </row>
    <row r="12" spans="1:8" ht="12.75">
      <c r="A12" s="349"/>
      <c r="B12" s="351">
        <v>4</v>
      </c>
      <c r="C12" s="353" t="s">
        <v>90</v>
      </c>
      <c r="D12" s="359" t="s">
        <v>91</v>
      </c>
      <c r="E12" s="361" t="s">
        <v>71</v>
      </c>
      <c r="F12" s="364" t="s">
        <v>92</v>
      </c>
      <c r="G12" s="357"/>
      <c r="H12" s="353" t="s">
        <v>93</v>
      </c>
    </row>
    <row r="13" spans="1:8" ht="12.75">
      <c r="A13" s="350"/>
      <c r="B13" s="352"/>
      <c r="C13" s="354"/>
      <c r="D13" s="360"/>
      <c r="E13" s="362"/>
      <c r="F13" s="365"/>
      <c r="G13" s="358"/>
      <c r="H13" s="360"/>
    </row>
    <row r="14" spans="1:8" ht="12.75">
      <c r="A14" s="349"/>
      <c r="B14" s="351">
        <v>5</v>
      </c>
      <c r="C14" s="368" t="s">
        <v>94</v>
      </c>
      <c r="D14" s="366" t="s">
        <v>95</v>
      </c>
      <c r="E14" s="361" t="s">
        <v>66</v>
      </c>
      <c r="F14" s="364" t="s">
        <v>67</v>
      </c>
      <c r="G14" s="366" t="s">
        <v>96</v>
      </c>
      <c r="H14" s="368" t="s">
        <v>68</v>
      </c>
    </row>
    <row r="15" spans="1:8" ht="12.75">
      <c r="A15" s="350"/>
      <c r="B15" s="352"/>
      <c r="C15" s="369" t="s">
        <v>97</v>
      </c>
      <c r="D15" s="370" t="s">
        <v>98</v>
      </c>
      <c r="E15" s="371"/>
      <c r="F15" s="365"/>
      <c r="G15" s="367"/>
      <c r="H15" s="369"/>
    </row>
    <row r="16" spans="1:8" ht="12.75">
      <c r="A16" s="349"/>
      <c r="B16" s="351">
        <v>6</v>
      </c>
      <c r="C16" s="368" t="s">
        <v>99</v>
      </c>
      <c r="D16" s="366" t="s">
        <v>100</v>
      </c>
      <c r="E16" s="361" t="s">
        <v>71</v>
      </c>
      <c r="F16" s="364" t="s">
        <v>101</v>
      </c>
      <c r="G16" s="366"/>
      <c r="H16" s="368" t="s">
        <v>102</v>
      </c>
    </row>
    <row r="17" spans="1:8" ht="12.75">
      <c r="A17" s="350"/>
      <c r="B17" s="352"/>
      <c r="C17" s="369"/>
      <c r="D17" s="370"/>
      <c r="E17" s="371"/>
      <c r="F17" s="365"/>
      <c r="G17" s="367"/>
      <c r="H17" s="369"/>
    </row>
    <row r="18" spans="1:8" ht="12.75">
      <c r="A18" s="349"/>
      <c r="B18" s="351">
        <v>7</v>
      </c>
      <c r="C18" s="368" t="s">
        <v>103</v>
      </c>
      <c r="D18" s="366" t="s">
        <v>104</v>
      </c>
      <c r="E18" s="361" t="s">
        <v>69</v>
      </c>
      <c r="F18" s="364" t="s">
        <v>75</v>
      </c>
      <c r="G18" s="366" t="s">
        <v>105</v>
      </c>
      <c r="H18" s="368" t="s">
        <v>106</v>
      </c>
    </row>
    <row r="19" spans="1:8" ht="12.75">
      <c r="A19" s="350"/>
      <c r="B19" s="352"/>
      <c r="C19" s="369"/>
      <c r="D19" s="370"/>
      <c r="E19" s="371"/>
      <c r="F19" s="365"/>
      <c r="G19" s="367"/>
      <c r="H19" s="369"/>
    </row>
    <row r="20" spans="1:8" ht="12.75">
      <c r="A20" s="349"/>
      <c r="B20" s="351">
        <v>8</v>
      </c>
      <c r="C20" s="353" t="s">
        <v>107</v>
      </c>
      <c r="D20" s="359" t="s">
        <v>108</v>
      </c>
      <c r="E20" s="361" t="s">
        <v>74</v>
      </c>
      <c r="F20" s="364" t="s">
        <v>109</v>
      </c>
      <c r="G20" s="357" t="s">
        <v>110</v>
      </c>
      <c r="H20" s="353" t="s">
        <v>111</v>
      </c>
    </row>
    <row r="21" spans="1:8" ht="12.75">
      <c r="A21" s="350"/>
      <c r="B21" s="352"/>
      <c r="C21" s="354"/>
      <c r="D21" s="360"/>
      <c r="E21" s="362"/>
      <c r="F21" s="365"/>
      <c r="G21" s="358"/>
      <c r="H21" s="360"/>
    </row>
    <row r="22" spans="1:8" ht="12.75">
      <c r="A22" s="349"/>
      <c r="B22" s="351">
        <v>9</v>
      </c>
      <c r="C22" s="368" t="s">
        <v>112</v>
      </c>
      <c r="D22" s="366" t="s">
        <v>113</v>
      </c>
      <c r="E22" s="361" t="s">
        <v>70</v>
      </c>
      <c r="F22" s="364" t="s">
        <v>114</v>
      </c>
      <c r="G22" s="366" t="s">
        <v>115</v>
      </c>
      <c r="H22" s="368" t="s">
        <v>116</v>
      </c>
    </row>
    <row r="23" spans="1:8" ht="12.75">
      <c r="A23" s="350"/>
      <c r="B23" s="352"/>
      <c r="C23" s="369"/>
      <c r="D23" s="370"/>
      <c r="E23" s="371"/>
      <c r="F23" s="365"/>
      <c r="G23" s="367"/>
      <c r="H23" s="369"/>
    </row>
    <row r="24" spans="1:8" ht="12.75">
      <c r="A24" s="349"/>
      <c r="B24" s="351">
        <v>10</v>
      </c>
      <c r="C24" s="368" t="s">
        <v>117</v>
      </c>
      <c r="D24" s="366" t="s">
        <v>118</v>
      </c>
      <c r="E24" s="361" t="s">
        <v>71</v>
      </c>
      <c r="F24" s="364" t="s">
        <v>119</v>
      </c>
      <c r="G24" s="366" t="s">
        <v>120</v>
      </c>
      <c r="H24" s="368" t="s">
        <v>121</v>
      </c>
    </row>
    <row r="25" spans="1:8" ht="12.75">
      <c r="A25" s="350"/>
      <c r="B25" s="352"/>
      <c r="C25" s="369"/>
      <c r="D25" s="370"/>
      <c r="E25" s="371"/>
      <c r="F25" s="365"/>
      <c r="G25" s="367"/>
      <c r="H25" s="369"/>
    </row>
    <row r="26" spans="1:8" ht="12.75">
      <c r="A26" s="349"/>
      <c r="B26" s="351">
        <v>11</v>
      </c>
      <c r="C26" s="353" t="s">
        <v>122</v>
      </c>
      <c r="D26" s="359" t="s">
        <v>123</v>
      </c>
      <c r="E26" s="361" t="s">
        <v>71</v>
      </c>
      <c r="F26" s="364" t="s">
        <v>124</v>
      </c>
      <c r="G26" s="357"/>
      <c r="H26" s="353" t="s">
        <v>125</v>
      </c>
    </row>
    <row r="27" spans="1:8" ht="12.75">
      <c r="A27" s="350"/>
      <c r="B27" s="352"/>
      <c r="C27" s="354"/>
      <c r="D27" s="360"/>
      <c r="E27" s="362"/>
      <c r="F27" s="365"/>
      <c r="G27" s="358"/>
      <c r="H27" s="360"/>
    </row>
    <row r="28" spans="1:8" ht="12.75">
      <c r="A28" s="372"/>
      <c r="B28" s="351">
        <v>12</v>
      </c>
      <c r="C28" s="368" t="s">
        <v>126</v>
      </c>
      <c r="D28" s="366" t="s">
        <v>127</v>
      </c>
      <c r="E28" s="361" t="s">
        <v>69</v>
      </c>
      <c r="F28" s="364" t="s">
        <v>75</v>
      </c>
      <c r="G28" s="366" t="s">
        <v>128</v>
      </c>
      <c r="H28" s="368" t="s">
        <v>129</v>
      </c>
    </row>
    <row r="29" spans="1:8" ht="12.75">
      <c r="A29" s="373"/>
      <c r="B29" s="352"/>
      <c r="C29" s="369"/>
      <c r="D29" s="370"/>
      <c r="E29" s="371"/>
      <c r="F29" s="365"/>
      <c r="G29" s="367"/>
      <c r="H29" s="369"/>
    </row>
    <row r="30" spans="1:8" ht="12.75">
      <c r="A30" s="372"/>
      <c r="B30" s="351">
        <v>13</v>
      </c>
      <c r="C30" s="368" t="s">
        <v>130</v>
      </c>
      <c r="D30" s="366" t="s">
        <v>131</v>
      </c>
      <c r="E30" s="361" t="s">
        <v>132</v>
      </c>
      <c r="F30" s="364" t="s">
        <v>133</v>
      </c>
      <c r="G30" s="366" t="s">
        <v>134</v>
      </c>
      <c r="H30" s="368" t="s">
        <v>135</v>
      </c>
    </row>
    <row r="31" spans="1:8" ht="12.75">
      <c r="A31" s="373"/>
      <c r="B31" s="352"/>
      <c r="C31" s="369"/>
      <c r="D31" s="370"/>
      <c r="E31" s="371"/>
      <c r="F31" s="365"/>
      <c r="G31" s="367"/>
      <c r="H31" s="369"/>
    </row>
    <row r="32" spans="1:8" ht="12.75">
      <c r="A32" s="372"/>
      <c r="B32" s="351">
        <v>14</v>
      </c>
      <c r="C32" s="353" t="s">
        <v>136</v>
      </c>
      <c r="D32" s="359" t="s">
        <v>137</v>
      </c>
      <c r="E32" s="361" t="s">
        <v>70</v>
      </c>
      <c r="F32" s="364" t="s">
        <v>138</v>
      </c>
      <c r="G32" s="357"/>
      <c r="H32" s="353" t="s">
        <v>139</v>
      </c>
    </row>
    <row r="33" spans="1:8" ht="12.75">
      <c r="A33" s="373"/>
      <c r="B33" s="352"/>
      <c r="C33" s="354"/>
      <c r="D33" s="360"/>
      <c r="E33" s="362"/>
      <c r="F33" s="365"/>
      <c r="G33" s="358"/>
      <c r="H33" s="360"/>
    </row>
    <row r="34" spans="1:8" ht="12.75">
      <c r="A34" s="145"/>
      <c r="B34" s="351">
        <v>15</v>
      </c>
      <c r="C34" s="368" t="s">
        <v>140</v>
      </c>
      <c r="D34" s="366" t="s">
        <v>141</v>
      </c>
      <c r="E34" s="361" t="s">
        <v>72</v>
      </c>
      <c r="F34" s="364" t="s">
        <v>142</v>
      </c>
      <c r="G34" s="366" t="s">
        <v>143</v>
      </c>
      <c r="H34" s="368" t="s">
        <v>73</v>
      </c>
    </row>
    <row r="35" spans="1:8" ht="12.75">
      <c r="A35" s="1"/>
      <c r="B35" s="352"/>
      <c r="C35" s="369"/>
      <c r="D35" s="370"/>
      <c r="E35" s="371"/>
      <c r="F35" s="365"/>
      <c r="G35" s="367"/>
      <c r="H35" s="369"/>
    </row>
    <row r="36" spans="1:8" ht="12.75">
      <c r="A36" s="1"/>
      <c r="B36" s="351">
        <v>16</v>
      </c>
      <c r="C36" s="368" t="s">
        <v>144</v>
      </c>
      <c r="D36" s="366" t="s">
        <v>145</v>
      </c>
      <c r="E36" s="361" t="s">
        <v>71</v>
      </c>
      <c r="F36" s="364" t="s">
        <v>146</v>
      </c>
      <c r="G36" s="366" t="s">
        <v>147</v>
      </c>
      <c r="H36" s="368" t="s">
        <v>148</v>
      </c>
    </row>
    <row r="37" spans="1:8" ht="12.75">
      <c r="A37" s="1"/>
      <c r="B37" s="352"/>
      <c r="C37" s="369"/>
      <c r="D37" s="370"/>
      <c r="E37" s="371"/>
      <c r="F37" s="365"/>
      <c r="G37" s="367"/>
      <c r="H37" s="369"/>
    </row>
    <row r="38" spans="1:8" ht="12.75">
      <c r="A38" s="1"/>
      <c r="B38" s="351">
        <v>17</v>
      </c>
      <c r="C38" s="353" t="s">
        <v>149</v>
      </c>
      <c r="D38" s="359" t="s">
        <v>150</v>
      </c>
      <c r="E38" s="361" t="s">
        <v>70</v>
      </c>
      <c r="F38" s="355" t="s">
        <v>151</v>
      </c>
      <c r="G38" s="357"/>
      <c r="H38" s="353" t="s">
        <v>152</v>
      </c>
    </row>
    <row r="39" spans="1:8" ht="12.75">
      <c r="A39" s="1"/>
      <c r="B39" s="352"/>
      <c r="C39" s="354"/>
      <c r="D39" s="360"/>
      <c r="E39" s="362"/>
      <c r="F39" s="356"/>
      <c r="G39" s="358"/>
      <c r="H39" s="360"/>
    </row>
    <row r="40" spans="1:8" ht="12.75">
      <c r="A40" s="1"/>
      <c r="B40" s="351">
        <v>18</v>
      </c>
      <c r="C40" s="368" t="s">
        <v>153</v>
      </c>
      <c r="D40" s="366" t="s">
        <v>154</v>
      </c>
      <c r="E40" s="361" t="s">
        <v>69</v>
      </c>
      <c r="F40" s="364" t="s">
        <v>155</v>
      </c>
      <c r="G40" s="366"/>
      <c r="H40" s="368" t="s">
        <v>156</v>
      </c>
    </row>
    <row r="41" spans="1:8" ht="12.75">
      <c r="A41" s="1"/>
      <c r="B41" s="352"/>
      <c r="C41" s="369"/>
      <c r="D41" s="370"/>
      <c r="E41" s="371"/>
      <c r="F41" s="365"/>
      <c r="G41" s="367"/>
      <c r="H41" s="369"/>
    </row>
    <row r="42" spans="1:8" ht="12.75">
      <c r="A42" s="1"/>
      <c r="B42" s="351">
        <v>19</v>
      </c>
      <c r="C42" s="353" t="s">
        <v>157</v>
      </c>
      <c r="D42" s="359" t="s">
        <v>158</v>
      </c>
      <c r="E42" s="361" t="s">
        <v>74</v>
      </c>
      <c r="F42" s="364" t="s">
        <v>159</v>
      </c>
      <c r="G42" s="357"/>
      <c r="H42" s="353" t="s">
        <v>160</v>
      </c>
    </row>
    <row r="43" spans="1:8" ht="12.75">
      <c r="A43" s="1"/>
      <c r="B43" s="352"/>
      <c r="C43" s="354"/>
      <c r="D43" s="360"/>
      <c r="E43" s="362"/>
      <c r="F43" s="365"/>
      <c r="G43" s="358"/>
      <c r="H43" s="360"/>
    </row>
    <row r="44" spans="1:8" ht="12.75">
      <c r="A44" s="1"/>
      <c r="B44" s="372"/>
      <c r="C44" s="375"/>
      <c r="D44" s="377"/>
      <c r="E44" s="361"/>
      <c r="F44" s="355"/>
      <c r="G44" s="357"/>
      <c r="H44" s="357"/>
    </row>
    <row r="45" spans="1:8" ht="12.75">
      <c r="A45" s="1"/>
      <c r="B45" s="373"/>
      <c r="C45" s="376"/>
      <c r="D45" s="378"/>
      <c r="E45" s="362"/>
      <c r="F45" s="356"/>
      <c r="G45" s="358"/>
      <c r="H45" s="358"/>
    </row>
    <row r="46" spans="2:8" ht="12.75">
      <c r="B46" s="372"/>
      <c r="C46" s="375"/>
      <c r="D46" s="377"/>
      <c r="E46" s="361"/>
      <c r="F46" s="355"/>
      <c r="G46" s="357"/>
      <c r="H46" s="357"/>
    </row>
    <row r="47" spans="2:8" ht="12.75">
      <c r="B47" s="373"/>
      <c r="C47" s="376"/>
      <c r="D47" s="378"/>
      <c r="E47" s="362"/>
      <c r="F47" s="356"/>
      <c r="G47" s="358"/>
      <c r="H47" s="358"/>
    </row>
    <row r="48" spans="2:8" ht="12.75">
      <c r="B48" s="372"/>
      <c r="C48" s="375"/>
      <c r="D48" s="377"/>
      <c r="E48" s="361"/>
      <c r="F48" s="355"/>
      <c r="G48" s="357"/>
      <c r="H48" s="357"/>
    </row>
    <row r="49" spans="2:8" ht="12.75">
      <c r="B49" s="373"/>
      <c r="C49" s="376"/>
      <c r="D49" s="378"/>
      <c r="E49" s="362"/>
      <c r="F49" s="356"/>
      <c r="G49" s="358"/>
      <c r="H49" s="358"/>
    </row>
    <row r="50" spans="2:8" ht="12.75">
      <c r="B50" s="372"/>
      <c r="C50" s="375"/>
      <c r="D50" s="377"/>
      <c r="E50" s="361"/>
      <c r="F50" s="355"/>
      <c r="G50" s="357"/>
      <c r="H50" s="357"/>
    </row>
    <row r="51" spans="2:8" ht="12.75">
      <c r="B51" s="373"/>
      <c r="C51" s="376"/>
      <c r="D51" s="378"/>
      <c r="E51" s="362"/>
      <c r="F51" s="356"/>
      <c r="G51" s="358"/>
      <c r="H51" s="358"/>
    </row>
    <row r="52" spans="2:8" ht="12.75">
      <c r="B52" s="372"/>
      <c r="C52" s="375"/>
      <c r="D52" s="377"/>
      <c r="E52" s="361"/>
      <c r="F52" s="355"/>
      <c r="G52" s="357"/>
      <c r="H52" s="357"/>
    </row>
    <row r="53" spans="2:8" ht="12.75">
      <c r="B53" s="373"/>
      <c r="C53" s="376"/>
      <c r="D53" s="378"/>
      <c r="E53" s="362"/>
      <c r="F53" s="356"/>
      <c r="G53" s="358"/>
      <c r="H53" s="358"/>
    </row>
    <row r="54" spans="2:8" ht="12.75">
      <c r="B54" s="372"/>
      <c r="C54" s="375"/>
      <c r="D54" s="377"/>
      <c r="E54" s="361"/>
      <c r="F54" s="355"/>
      <c r="G54" s="357"/>
      <c r="H54" s="357"/>
    </row>
    <row r="55" spans="2:8" ht="12.75">
      <c r="B55" s="373"/>
      <c r="C55" s="376"/>
      <c r="D55" s="378"/>
      <c r="E55" s="362"/>
      <c r="F55" s="356"/>
      <c r="G55" s="358"/>
      <c r="H55" s="358"/>
    </row>
    <row r="56" spans="2:8" ht="12.75">
      <c r="B56" s="372"/>
      <c r="C56" s="375"/>
      <c r="D56" s="377"/>
      <c r="E56" s="361"/>
      <c r="F56" s="355"/>
      <c r="G56" s="357"/>
      <c r="H56" s="357"/>
    </row>
    <row r="57" spans="2:8" ht="12.75">
      <c r="B57" s="373"/>
      <c r="C57" s="376"/>
      <c r="D57" s="378"/>
      <c r="E57" s="362"/>
      <c r="F57" s="356"/>
      <c r="G57" s="358"/>
      <c r="H57" s="358"/>
    </row>
    <row r="58" spans="2:8" ht="12.75">
      <c r="B58" s="372"/>
      <c r="C58" s="375"/>
      <c r="D58" s="377"/>
      <c r="E58" s="361"/>
      <c r="F58" s="355"/>
      <c r="G58" s="357"/>
      <c r="H58" s="357"/>
    </row>
    <row r="59" spans="2:8" ht="12.75">
      <c r="B59" s="373"/>
      <c r="C59" s="376"/>
      <c r="D59" s="378"/>
      <c r="E59" s="362"/>
      <c r="F59" s="356"/>
      <c r="G59" s="358"/>
      <c r="H59" s="358"/>
    </row>
    <row r="60" spans="2:8" ht="12.75">
      <c r="B60" s="372"/>
      <c r="C60" s="375"/>
      <c r="D60" s="377"/>
      <c r="E60" s="361"/>
      <c r="F60" s="355"/>
      <c r="G60" s="357"/>
      <c r="H60" s="357"/>
    </row>
    <row r="61" spans="2:8" ht="12.75">
      <c r="B61" s="373"/>
      <c r="C61" s="376"/>
      <c r="D61" s="378"/>
      <c r="E61" s="362"/>
      <c r="F61" s="356"/>
      <c r="G61" s="358"/>
      <c r="H61" s="358"/>
    </row>
    <row r="62" spans="3:8" ht="12.75">
      <c r="C62" s="148"/>
      <c r="D62" s="149"/>
      <c r="E62" s="146"/>
      <c r="F62" s="147"/>
      <c r="G62" s="150"/>
      <c r="H62" s="150"/>
    </row>
  </sheetData>
  <mergeCells count="220">
    <mergeCell ref="G60:G61"/>
    <mergeCell ref="H60:H61"/>
    <mergeCell ref="B46:B47"/>
    <mergeCell ref="B48:B49"/>
    <mergeCell ref="B50:B51"/>
    <mergeCell ref="B52:B53"/>
    <mergeCell ref="B54:B55"/>
    <mergeCell ref="B56:B57"/>
    <mergeCell ref="B58:B59"/>
    <mergeCell ref="B60:B61"/>
    <mergeCell ref="C60:C61"/>
    <mergeCell ref="D60:D61"/>
    <mergeCell ref="E60:E61"/>
    <mergeCell ref="F60:F61"/>
    <mergeCell ref="G58:G59"/>
    <mergeCell ref="H58:H59"/>
    <mergeCell ref="C56:C57"/>
    <mergeCell ref="D56:D57"/>
    <mergeCell ref="C58:C59"/>
    <mergeCell ref="D58:D59"/>
    <mergeCell ref="E58:E59"/>
    <mergeCell ref="F58:F59"/>
    <mergeCell ref="E56:E57"/>
    <mergeCell ref="F56:F57"/>
    <mergeCell ref="G52:G53"/>
    <mergeCell ref="H52:H53"/>
    <mergeCell ref="G54:G55"/>
    <mergeCell ref="H54:H55"/>
    <mergeCell ref="G56:G57"/>
    <mergeCell ref="H56:H57"/>
    <mergeCell ref="C54:C55"/>
    <mergeCell ref="D54:D55"/>
    <mergeCell ref="E54:E55"/>
    <mergeCell ref="F54:F55"/>
    <mergeCell ref="C52:C53"/>
    <mergeCell ref="D52:D53"/>
    <mergeCell ref="E52:E53"/>
    <mergeCell ref="F52:F53"/>
    <mergeCell ref="G50:G51"/>
    <mergeCell ref="H50:H51"/>
    <mergeCell ref="C48:C49"/>
    <mergeCell ref="D48:D49"/>
    <mergeCell ref="C50:C51"/>
    <mergeCell ref="D50:D51"/>
    <mergeCell ref="E50:E51"/>
    <mergeCell ref="F50:F51"/>
    <mergeCell ref="C46:C47"/>
    <mergeCell ref="D46:D47"/>
    <mergeCell ref="E46:E47"/>
    <mergeCell ref="F46:F47"/>
    <mergeCell ref="H42:H43"/>
    <mergeCell ref="E48:E49"/>
    <mergeCell ref="F48:F49"/>
    <mergeCell ref="H44:H45"/>
    <mergeCell ref="G46:G47"/>
    <mergeCell ref="H46:H47"/>
    <mergeCell ref="G48:G49"/>
    <mergeCell ref="H48:H49"/>
    <mergeCell ref="F42:F43"/>
    <mergeCell ref="G42:G43"/>
    <mergeCell ref="H34:H35"/>
    <mergeCell ref="H36:H37"/>
    <mergeCell ref="H38:H39"/>
    <mergeCell ref="H40:H41"/>
    <mergeCell ref="H26:H27"/>
    <mergeCell ref="H28:H29"/>
    <mergeCell ref="H30:H31"/>
    <mergeCell ref="H32:H33"/>
    <mergeCell ref="H18:H19"/>
    <mergeCell ref="H20:H21"/>
    <mergeCell ref="H22:H23"/>
    <mergeCell ref="H24:H25"/>
    <mergeCell ref="H10:H11"/>
    <mergeCell ref="H12:H13"/>
    <mergeCell ref="H14:H15"/>
    <mergeCell ref="H16:H17"/>
    <mergeCell ref="E44:E45"/>
    <mergeCell ref="F44:F45"/>
    <mergeCell ref="G44:G45"/>
    <mergeCell ref="B44:B45"/>
    <mergeCell ref="C44:C45"/>
    <mergeCell ref="D44:D45"/>
    <mergeCell ref="B42:B43"/>
    <mergeCell ref="C42:C43"/>
    <mergeCell ref="C18:C19"/>
    <mergeCell ref="A1:G1"/>
    <mergeCell ref="B18:B19"/>
    <mergeCell ref="E40:E41"/>
    <mergeCell ref="D42:D43"/>
    <mergeCell ref="E42:E43"/>
    <mergeCell ref="D40:D41"/>
    <mergeCell ref="E36:E37"/>
    <mergeCell ref="F36:F37"/>
    <mergeCell ref="G36:G37"/>
    <mergeCell ref="F38:F39"/>
    <mergeCell ref="G38:G39"/>
    <mergeCell ref="F40:F41"/>
    <mergeCell ref="G40:G41"/>
    <mergeCell ref="B38:B39"/>
    <mergeCell ref="C38:C39"/>
    <mergeCell ref="D38:D39"/>
    <mergeCell ref="E38:E39"/>
    <mergeCell ref="B40:B41"/>
    <mergeCell ref="C40:C41"/>
    <mergeCell ref="B36:B37"/>
    <mergeCell ref="C36:C37"/>
    <mergeCell ref="D36:D37"/>
    <mergeCell ref="E32:E33"/>
    <mergeCell ref="F32:F33"/>
    <mergeCell ref="G32:G33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F16:F17"/>
    <mergeCell ref="G16:G17"/>
    <mergeCell ref="A18:A19"/>
    <mergeCell ref="D18:D19"/>
    <mergeCell ref="E18:E19"/>
    <mergeCell ref="F18:F19"/>
    <mergeCell ref="G18:G19"/>
    <mergeCell ref="A16:A17"/>
    <mergeCell ref="B16:B17"/>
    <mergeCell ref="C16:C17"/>
    <mergeCell ref="D16:D17"/>
    <mergeCell ref="D14:D15"/>
    <mergeCell ref="E14:E15"/>
    <mergeCell ref="E16:E17"/>
    <mergeCell ref="F14:F15"/>
    <mergeCell ref="G14:G15"/>
    <mergeCell ref="A14:A15"/>
    <mergeCell ref="B14:B15"/>
    <mergeCell ref="C14:C15"/>
    <mergeCell ref="F10:F11"/>
    <mergeCell ref="G10:G11"/>
    <mergeCell ref="D10:D11"/>
    <mergeCell ref="E10:E11"/>
    <mergeCell ref="A12:A13"/>
    <mergeCell ref="B12:B13"/>
    <mergeCell ref="C12:C13"/>
    <mergeCell ref="C10:C11"/>
    <mergeCell ref="A10:A11"/>
    <mergeCell ref="D12:D13"/>
    <mergeCell ref="E12:E13"/>
    <mergeCell ref="F12:F13"/>
    <mergeCell ref="G12:G13"/>
    <mergeCell ref="G3:H3"/>
    <mergeCell ref="E4:F5"/>
    <mergeCell ref="D8:D9"/>
    <mergeCell ref="E8:E9"/>
    <mergeCell ref="H4:H5"/>
    <mergeCell ref="H6:H7"/>
    <mergeCell ref="H8:H9"/>
    <mergeCell ref="A2:G2"/>
    <mergeCell ref="D4:D5"/>
    <mergeCell ref="G4:G5"/>
    <mergeCell ref="F8:F9"/>
    <mergeCell ref="G8:G9"/>
    <mergeCell ref="D6:D7"/>
    <mergeCell ref="E6:E7"/>
    <mergeCell ref="F6:F7"/>
    <mergeCell ref="G6:G7"/>
    <mergeCell ref="B6:B7"/>
    <mergeCell ref="A4:A5"/>
    <mergeCell ref="B4:B5"/>
    <mergeCell ref="C4:C5"/>
    <mergeCell ref="A6:A7"/>
    <mergeCell ref="C6:C7"/>
    <mergeCell ref="A8:A9"/>
    <mergeCell ref="B8:B9"/>
    <mergeCell ref="B10:B11"/>
    <mergeCell ref="C8:C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T123"/>
  <sheetViews>
    <sheetView workbookViewId="0" topLeftCell="D101">
      <selection activeCell="I122" sqref="I115:P123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6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20" ht="27" customHeight="1">
      <c r="A1" s="398" t="s">
        <v>27</v>
      </c>
      <c r="B1" s="398"/>
      <c r="C1" s="398"/>
      <c r="D1" s="398"/>
      <c r="E1" s="398"/>
      <c r="F1" s="398"/>
      <c r="G1" s="398"/>
      <c r="H1" s="398"/>
      <c r="I1" s="398" t="s">
        <v>27</v>
      </c>
      <c r="J1" s="398"/>
      <c r="K1" s="398"/>
      <c r="L1" s="398"/>
      <c r="M1" s="398"/>
      <c r="N1" s="398"/>
      <c r="O1" s="398"/>
      <c r="P1" s="398"/>
      <c r="Q1" s="1"/>
      <c r="R1" s="1"/>
      <c r="S1" s="1"/>
      <c r="T1" s="1"/>
    </row>
    <row r="2" spans="1:20" ht="17.25" customHeight="1">
      <c r="A2" s="16" t="s">
        <v>34</v>
      </c>
      <c r="B2" s="2" t="s">
        <v>13</v>
      </c>
      <c r="C2" s="2"/>
      <c r="D2" s="2"/>
      <c r="E2" s="109" t="str">
        <f>'пр.взвешивания'!G3</f>
        <v>в.к.  52    кг</v>
      </c>
      <c r="F2" s="2"/>
      <c r="G2" s="2"/>
      <c r="H2" s="2"/>
      <c r="I2" s="16" t="s">
        <v>38</v>
      </c>
      <c r="J2" s="2" t="s">
        <v>13</v>
      </c>
      <c r="K2" s="2"/>
      <c r="L2" s="2"/>
      <c r="M2" s="109" t="str">
        <f>E2</f>
        <v>в.к.  52    кг</v>
      </c>
      <c r="N2" s="2"/>
      <c r="O2" s="2"/>
      <c r="P2" s="2"/>
      <c r="Q2" s="1"/>
      <c r="R2" s="1"/>
      <c r="S2" s="1"/>
      <c r="T2" s="1"/>
    </row>
    <row r="3" spans="1:20" ht="12.75" customHeight="1">
      <c r="A3" s="340" t="s">
        <v>0</v>
      </c>
      <c r="B3" s="340" t="s">
        <v>1</v>
      </c>
      <c r="C3" s="340" t="s">
        <v>2</v>
      </c>
      <c r="D3" s="340" t="s">
        <v>3</v>
      </c>
      <c r="E3" s="340" t="s">
        <v>9</v>
      </c>
      <c r="F3" s="340" t="s">
        <v>10</v>
      </c>
      <c r="G3" s="340" t="s">
        <v>11</v>
      </c>
      <c r="H3" s="387" t="s">
        <v>12</v>
      </c>
      <c r="I3" s="340" t="s">
        <v>0</v>
      </c>
      <c r="J3" s="340" t="s">
        <v>1</v>
      </c>
      <c r="K3" s="340" t="s">
        <v>2</v>
      </c>
      <c r="L3" s="340" t="s">
        <v>3</v>
      </c>
      <c r="M3" s="340" t="s">
        <v>9</v>
      </c>
      <c r="N3" s="340" t="s">
        <v>10</v>
      </c>
      <c r="O3" s="340" t="s">
        <v>11</v>
      </c>
      <c r="P3" s="387" t="s">
        <v>12</v>
      </c>
      <c r="Q3" s="1"/>
      <c r="R3" s="1"/>
      <c r="S3" s="1"/>
      <c r="T3" s="1"/>
    </row>
    <row r="4" spans="1:20" ht="12.75">
      <c r="A4" s="197"/>
      <c r="B4" s="197"/>
      <c r="C4" s="197"/>
      <c r="D4" s="197"/>
      <c r="E4" s="197"/>
      <c r="F4" s="197"/>
      <c r="G4" s="197"/>
      <c r="H4" s="208"/>
      <c r="I4" s="197"/>
      <c r="J4" s="197"/>
      <c r="K4" s="197"/>
      <c r="L4" s="197"/>
      <c r="M4" s="197"/>
      <c r="N4" s="197"/>
      <c r="O4" s="197"/>
      <c r="P4" s="208"/>
      <c r="Q4" s="1"/>
      <c r="R4" s="1"/>
      <c r="S4" s="1"/>
      <c r="T4" s="1"/>
    </row>
    <row r="5" spans="1:20" ht="12.75">
      <c r="A5" s="340">
        <v>1</v>
      </c>
      <c r="B5" s="382" t="str">
        <f>VLOOKUP(A5,'пр.взвешивания'!B1:G123,2,FALSE)</f>
        <v>ГРИБОВА Елена Александровна</v>
      </c>
      <c r="C5" s="384" t="str">
        <f>VLOOKUP(A5,'пр.взвешивания'!B1:G100,3,FALSE)</f>
        <v>18.09.94 КМС</v>
      </c>
      <c r="D5" s="384" t="str">
        <f>VLOOKUP(A5,'пр.взвешивания'!B1:G71,4,FALSE)</f>
        <v>ЦФО</v>
      </c>
      <c r="E5" s="342"/>
      <c r="F5" s="346"/>
      <c r="G5" s="347"/>
      <c r="H5" s="387"/>
      <c r="I5" s="340">
        <v>11</v>
      </c>
      <c r="J5" s="382" t="str">
        <f>VLOOKUP(I5,'пр.взвешивания'!B1:G106,2,FALSE)</f>
        <v>ХАЛИКОВА Анжелика Ринатовна</v>
      </c>
      <c r="K5" s="384" t="str">
        <f>VLOOKUP(I5,'пр.взвешивания'!B1:G118,3,FALSE)</f>
        <v>23.05.93 КМС</v>
      </c>
      <c r="L5" s="384" t="str">
        <f>VLOOKUP(I5,'пр.взвешивания'!B1:G137,4,FALSE)</f>
        <v>ПФО</v>
      </c>
      <c r="M5" s="342"/>
      <c r="N5" s="346"/>
      <c r="O5" s="347"/>
      <c r="P5" s="387"/>
      <c r="Q5" s="1"/>
      <c r="R5" s="1"/>
      <c r="S5" s="1"/>
      <c r="T5" s="1"/>
    </row>
    <row r="6" spans="1:20" ht="12.75">
      <c r="A6" s="340"/>
      <c r="B6" s="383"/>
      <c r="C6" s="342"/>
      <c r="D6" s="342"/>
      <c r="E6" s="342"/>
      <c r="F6" s="342"/>
      <c r="G6" s="347"/>
      <c r="H6" s="387"/>
      <c r="I6" s="340"/>
      <c r="J6" s="383"/>
      <c r="K6" s="342"/>
      <c r="L6" s="342"/>
      <c r="M6" s="342"/>
      <c r="N6" s="342"/>
      <c r="O6" s="347"/>
      <c r="P6" s="387"/>
      <c r="Q6" s="1"/>
      <c r="R6" s="1"/>
      <c r="S6" s="1"/>
      <c r="T6" s="1"/>
    </row>
    <row r="7" spans="1:20" ht="12.75">
      <c r="A7" s="197">
        <v>2</v>
      </c>
      <c r="B7" s="382" t="str">
        <f>VLOOKUP(A7,'пр.взвешивания'!B1:G125,2,FALSE)</f>
        <v>МИРЗОЯН Сусанна Кареновна</v>
      </c>
      <c r="C7" s="384" t="str">
        <f>VLOOKUP(A7,'пр.взвешивания'!B1:G102,3,FALSE)</f>
        <v>20.01.86 ЗМС</v>
      </c>
      <c r="D7" s="384" t="str">
        <f>VLOOKUP(A7,'пр.взвешивания'!B1:G73,4,FALSE)</f>
        <v>ПФО</v>
      </c>
      <c r="E7" s="385"/>
      <c r="F7" s="385"/>
      <c r="G7" s="197"/>
      <c r="H7" s="208"/>
      <c r="I7" s="197">
        <v>12</v>
      </c>
      <c r="J7" s="382" t="str">
        <f>VLOOKUP(I7,'пр.взвешивания'!B1:G108,2,FALSE)</f>
        <v>АЛИЕВА Диана Владиславовна</v>
      </c>
      <c r="K7" s="384" t="str">
        <f>VLOOKUP(I7,'пр.взвешивания'!B1:G120,3,FALSE)</f>
        <v>02.11.89 мсмк</v>
      </c>
      <c r="L7" s="384" t="str">
        <f>VLOOKUP(I7,'пр.взвешивания'!B1:G139,4,FALSE)</f>
        <v>МОС</v>
      </c>
      <c r="M7" s="385"/>
      <c r="N7" s="385"/>
      <c r="O7" s="197"/>
      <c r="P7" s="208"/>
      <c r="Q7" s="1"/>
      <c r="R7" s="1"/>
      <c r="S7" s="1"/>
      <c r="T7" s="1"/>
    </row>
    <row r="8" spans="1:20" ht="13.5" thickBot="1">
      <c r="A8" s="394"/>
      <c r="B8" s="396"/>
      <c r="C8" s="397"/>
      <c r="D8" s="397"/>
      <c r="E8" s="393"/>
      <c r="F8" s="393"/>
      <c r="G8" s="394"/>
      <c r="H8" s="395"/>
      <c r="I8" s="394"/>
      <c r="J8" s="396"/>
      <c r="K8" s="397"/>
      <c r="L8" s="397"/>
      <c r="M8" s="393"/>
      <c r="N8" s="393"/>
      <c r="O8" s="394"/>
      <c r="P8" s="395"/>
      <c r="Q8" s="1"/>
      <c r="R8" s="1"/>
      <c r="S8" s="1"/>
      <c r="T8" s="1"/>
    </row>
    <row r="9" spans="1:20" ht="12.75">
      <c r="A9" s="388">
        <v>3</v>
      </c>
      <c r="B9" s="391" t="str">
        <f>VLOOKUP(A9,'пр.взвешивания'!B1:G127,2,FALSE)</f>
        <v>СЕНЮЕВА Мария Владимировна</v>
      </c>
      <c r="C9" s="392" t="str">
        <f>VLOOKUP(A9,'пр.взвешивания'!B1:G104,3,FALSE)</f>
        <v>25.12.88 КМС</v>
      </c>
      <c r="D9" s="392" t="str">
        <f>VLOOKUP(A9,'пр.взвешивания'!B1:G75,4,FALSE)</f>
        <v>МОС</v>
      </c>
      <c r="E9" s="388" t="s">
        <v>28</v>
      </c>
      <c r="F9" s="389"/>
      <c r="G9" s="388"/>
      <c r="H9" s="390"/>
      <c r="I9" s="388">
        <v>13</v>
      </c>
      <c r="J9" s="391" t="str">
        <f>VLOOKUP(I9,'пр.взвешивания'!B1:G110,2,FALSE)</f>
        <v>ИВАНОВА Елена Геннадьнвна</v>
      </c>
      <c r="K9" s="392" t="str">
        <f>VLOOKUP(I9,'пр.взвешивания'!B1:G122,3,FALSE)</f>
        <v>15.05.87 МС</v>
      </c>
      <c r="L9" s="392" t="str">
        <f>VLOOKUP(I9,'пр.взвешивания'!B1:G141,4,FALSE)</f>
        <v>СЗФО</v>
      </c>
      <c r="M9" s="388" t="s">
        <v>28</v>
      </c>
      <c r="N9" s="389"/>
      <c r="O9" s="388"/>
      <c r="P9" s="390"/>
      <c r="Q9" s="1"/>
      <c r="R9" s="1"/>
      <c r="S9" s="1"/>
      <c r="T9" s="1"/>
    </row>
    <row r="10" spans="1:20" ht="12.75">
      <c r="A10" s="198"/>
      <c r="B10" s="383"/>
      <c r="C10" s="342"/>
      <c r="D10" s="342"/>
      <c r="E10" s="198"/>
      <c r="F10" s="386"/>
      <c r="G10" s="198"/>
      <c r="H10" s="176"/>
      <c r="I10" s="198"/>
      <c r="J10" s="383"/>
      <c r="K10" s="342"/>
      <c r="L10" s="342"/>
      <c r="M10" s="198"/>
      <c r="N10" s="386"/>
      <c r="O10" s="198"/>
      <c r="P10" s="176"/>
      <c r="Q10" s="1"/>
      <c r="R10" s="1"/>
      <c r="S10" s="1"/>
      <c r="T10" s="1"/>
    </row>
    <row r="11" spans="1:20" ht="18" customHeight="1">
      <c r="A11" s="16" t="s">
        <v>34</v>
      </c>
      <c r="B11" s="2" t="s">
        <v>14</v>
      </c>
      <c r="C11" s="5"/>
      <c r="D11" s="5"/>
      <c r="E11" s="109" t="str">
        <f>E2</f>
        <v>в.к.  52    кг</v>
      </c>
      <c r="F11" s="3"/>
      <c r="G11" s="3"/>
      <c r="H11" s="3"/>
      <c r="I11" s="16" t="s">
        <v>38</v>
      </c>
      <c r="J11" s="2" t="s">
        <v>14</v>
      </c>
      <c r="K11" s="5"/>
      <c r="L11" s="5"/>
      <c r="M11" s="109" t="str">
        <f>E11</f>
        <v>в.к.  52    кг</v>
      </c>
      <c r="N11" s="3"/>
      <c r="O11" s="3"/>
      <c r="P11" s="3"/>
      <c r="Q11" s="1"/>
      <c r="R11" s="1"/>
      <c r="S11" s="1"/>
      <c r="T11" s="1"/>
    </row>
    <row r="12" spans="1:20" ht="12.75">
      <c r="A12" s="340">
        <v>1</v>
      </c>
      <c r="B12" s="382" t="str">
        <f>VLOOKUP(A12,'пр.взвешивания'!B1:G130,2,FALSE)</f>
        <v>ГРИБОВА Елена Александровна</v>
      </c>
      <c r="C12" s="384" t="str">
        <f>VLOOKUP(A12,'пр.взвешивания'!B1:G107,3,FALSE)</f>
        <v>18.09.94 КМС</v>
      </c>
      <c r="D12" s="384" t="str">
        <f>VLOOKUP(A12,'пр.взвешивания'!B1:G78,4,FALSE)</f>
        <v>ЦФО</v>
      </c>
      <c r="E12" s="342"/>
      <c r="F12" s="342"/>
      <c r="G12" s="347"/>
      <c r="H12" s="387"/>
      <c r="I12" s="340">
        <v>11</v>
      </c>
      <c r="J12" s="382" t="str">
        <f>VLOOKUP(I12,'пр.взвешивания'!B1:G113,2,FALSE)</f>
        <v>ХАЛИКОВА Анжелика Ринатовна</v>
      </c>
      <c r="K12" s="384" t="str">
        <f>VLOOKUP(I12,'пр.взвешивания'!B1:G125,3,FALSE)</f>
        <v>23.05.93 КМС</v>
      </c>
      <c r="L12" s="384" t="str">
        <f>VLOOKUP(I12,'пр.взвешивания'!B1:G144,4,FALSE)</f>
        <v>ПФО</v>
      </c>
      <c r="M12" s="342"/>
      <c r="N12" s="342"/>
      <c r="O12" s="347"/>
      <c r="P12" s="387"/>
      <c r="Q12" s="1"/>
      <c r="R12" s="1"/>
      <c r="S12" s="1"/>
      <c r="T12" s="1"/>
    </row>
    <row r="13" spans="1:20" ht="12.75">
      <c r="A13" s="340"/>
      <c r="B13" s="383"/>
      <c r="C13" s="342"/>
      <c r="D13" s="342"/>
      <c r="E13" s="342"/>
      <c r="F13" s="342"/>
      <c r="G13" s="347"/>
      <c r="H13" s="387"/>
      <c r="I13" s="340"/>
      <c r="J13" s="383"/>
      <c r="K13" s="342"/>
      <c r="L13" s="342"/>
      <c r="M13" s="342"/>
      <c r="N13" s="342"/>
      <c r="O13" s="347"/>
      <c r="P13" s="387"/>
      <c r="Q13" s="1"/>
      <c r="R13" s="1"/>
      <c r="S13" s="1"/>
      <c r="T13" s="1"/>
    </row>
    <row r="14" spans="1:20" ht="12.75">
      <c r="A14" s="197">
        <v>3</v>
      </c>
      <c r="B14" s="382" t="str">
        <f>VLOOKUP(A14,'пр.взвешивания'!B1:G132,2,FALSE)</f>
        <v>СЕНЮЕВА Мария Владимировна</v>
      </c>
      <c r="C14" s="384" t="str">
        <f>VLOOKUP(A14,'пр.взвешивания'!B1:G109,3,FALSE)</f>
        <v>25.12.88 КМС</v>
      </c>
      <c r="D14" s="384" t="str">
        <f>VLOOKUP(A14,'пр.взвешивания'!B1:G80,4,FALSE)</f>
        <v>МОС</v>
      </c>
      <c r="E14" s="385"/>
      <c r="F14" s="385"/>
      <c r="G14" s="197"/>
      <c r="H14" s="208"/>
      <c r="I14" s="197">
        <v>13</v>
      </c>
      <c r="J14" s="382" t="str">
        <f>VLOOKUP(I14,'пр.взвешивания'!B1:G115,2,FALSE)</f>
        <v>ИВАНОВА Елена Геннадьнвна</v>
      </c>
      <c r="K14" s="384" t="str">
        <f>VLOOKUP(I14,'пр.взвешивания'!B1:G127,3,FALSE)</f>
        <v>15.05.87 МС</v>
      </c>
      <c r="L14" s="384" t="str">
        <f>VLOOKUP(I14,'пр.взвешивания'!B1:G146,4,FALSE)</f>
        <v>СЗФО</v>
      </c>
      <c r="M14" s="385"/>
      <c r="N14" s="385"/>
      <c r="O14" s="197"/>
      <c r="P14" s="208"/>
      <c r="Q14" s="1"/>
      <c r="R14" s="1"/>
      <c r="S14" s="1"/>
      <c r="T14" s="1"/>
    </row>
    <row r="15" spans="1:20" ht="13.5" thickBot="1">
      <c r="A15" s="394"/>
      <c r="B15" s="396"/>
      <c r="C15" s="397"/>
      <c r="D15" s="397"/>
      <c r="E15" s="393"/>
      <c r="F15" s="393"/>
      <c r="G15" s="394"/>
      <c r="H15" s="395"/>
      <c r="I15" s="394"/>
      <c r="J15" s="396"/>
      <c r="K15" s="397"/>
      <c r="L15" s="397"/>
      <c r="M15" s="393"/>
      <c r="N15" s="393"/>
      <c r="O15" s="394"/>
      <c r="P15" s="395"/>
      <c r="Q15" s="1"/>
      <c r="R15" s="1"/>
      <c r="S15" s="1"/>
      <c r="T15" s="1"/>
    </row>
    <row r="16" spans="1:20" ht="12.75">
      <c r="A16" s="388">
        <v>2</v>
      </c>
      <c r="B16" s="391" t="str">
        <f>VLOOKUP(A16,'пр.взвешивания'!B1:G134,2,FALSE)</f>
        <v>МИРЗОЯН Сусанна Кареновна</v>
      </c>
      <c r="C16" s="392" t="str">
        <f>VLOOKUP(A16,'пр.взвешивания'!B1:G111,3,FALSE)</f>
        <v>20.01.86 ЗМС</v>
      </c>
      <c r="D16" s="392" t="str">
        <f>VLOOKUP(A16,'пр.взвешивания'!B1:G82,4,FALSE)</f>
        <v>ПФО</v>
      </c>
      <c r="E16" s="388" t="s">
        <v>28</v>
      </c>
      <c r="F16" s="389"/>
      <c r="G16" s="388"/>
      <c r="H16" s="390"/>
      <c r="I16" s="388">
        <v>12</v>
      </c>
      <c r="J16" s="391" t="str">
        <f>VLOOKUP(I16,'пр.взвешивания'!B1:G117,2,FALSE)</f>
        <v>АЛИЕВА Диана Владиславовна</v>
      </c>
      <c r="K16" s="392" t="str">
        <f>VLOOKUP(I16,'пр.взвешивания'!B1:G129,3,FALSE)</f>
        <v>02.11.89 мсмк</v>
      </c>
      <c r="L16" s="392" t="str">
        <f>VLOOKUP(I16,'пр.взвешивания'!B1:G148,4,FALSE)</f>
        <v>МОС</v>
      </c>
      <c r="M16" s="388" t="s">
        <v>28</v>
      </c>
      <c r="N16" s="389"/>
      <c r="O16" s="388"/>
      <c r="P16" s="390"/>
      <c r="Q16" s="1"/>
      <c r="R16" s="1"/>
      <c r="S16" s="1"/>
      <c r="T16" s="1"/>
    </row>
    <row r="17" spans="1:20" ht="12.75">
      <c r="A17" s="198"/>
      <c r="B17" s="383"/>
      <c r="C17" s="342"/>
      <c r="D17" s="342"/>
      <c r="E17" s="198"/>
      <c r="F17" s="386"/>
      <c r="G17" s="198"/>
      <c r="H17" s="176"/>
      <c r="I17" s="198"/>
      <c r="J17" s="383"/>
      <c r="K17" s="342"/>
      <c r="L17" s="342"/>
      <c r="M17" s="198"/>
      <c r="N17" s="386"/>
      <c r="O17" s="198"/>
      <c r="P17" s="176"/>
      <c r="Q17" s="1"/>
      <c r="R17" s="1"/>
      <c r="S17" s="1"/>
      <c r="T17" s="1"/>
    </row>
    <row r="18" spans="1:20" ht="21" customHeight="1">
      <c r="A18" s="16" t="s">
        <v>34</v>
      </c>
      <c r="B18" s="2" t="s">
        <v>15</v>
      </c>
      <c r="C18" s="5"/>
      <c r="D18" s="5"/>
      <c r="E18" s="109" t="str">
        <f>E11</f>
        <v>в.к.  52    кг</v>
      </c>
      <c r="F18" s="3"/>
      <c r="G18" s="3"/>
      <c r="H18" s="3"/>
      <c r="I18" s="16" t="s">
        <v>38</v>
      </c>
      <c r="J18" s="2" t="s">
        <v>15</v>
      </c>
      <c r="K18" s="5"/>
      <c r="L18" s="5"/>
      <c r="M18" s="109" t="str">
        <f>E18</f>
        <v>в.к.  52    кг</v>
      </c>
      <c r="N18" s="3"/>
      <c r="O18" s="3"/>
      <c r="P18" s="3"/>
      <c r="Q18" s="1"/>
      <c r="R18" s="1"/>
      <c r="S18" s="1"/>
      <c r="T18" s="1"/>
    </row>
    <row r="19" spans="1:20" ht="12.75">
      <c r="A19" s="340">
        <v>3</v>
      </c>
      <c r="B19" s="382" t="str">
        <f>VLOOKUP(A19,'пр.взвешивания'!B1:G137,2,FALSE)</f>
        <v>СЕНЮЕВА Мария Владимировна</v>
      </c>
      <c r="C19" s="384" t="str">
        <f>VLOOKUP(A19,'пр.взвешивания'!B1:G114,3,FALSE)</f>
        <v>25.12.88 КМС</v>
      </c>
      <c r="D19" s="384" t="str">
        <f>VLOOKUP(A19,'пр.взвешивания'!B1:G85,4,FALSE)</f>
        <v>МОС</v>
      </c>
      <c r="E19" s="342"/>
      <c r="F19" s="342"/>
      <c r="G19" s="340"/>
      <c r="H19" s="387"/>
      <c r="I19" s="340">
        <v>13</v>
      </c>
      <c r="J19" s="382" t="str">
        <f>VLOOKUP(I19,'пр.взвешивания'!B1:G120,2,FALSE)</f>
        <v>ИВАНОВА Елена Геннадьнвна</v>
      </c>
      <c r="K19" s="384" t="str">
        <f>VLOOKUP(I19,'пр.взвешивания'!B1:G132,3,FALSE)</f>
        <v>15.05.87 МС</v>
      </c>
      <c r="L19" s="384" t="str">
        <f>VLOOKUP(I19,'пр.взвешивания'!B1:G151,4,FALSE)</f>
        <v>СЗФО</v>
      </c>
      <c r="M19" s="342"/>
      <c r="N19" s="342"/>
      <c r="O19" s="340"/>
      <c r="P19" s="387"/>
      <c r="Q19" s="1"/>
      <c r="R19" s="1"/>
      <c r="S19" s="1"/>
      <c r="T19" s="1"/>
    </row>
    <row r="20" spans="1:20" ht="12.75">
      <c r="A20" s="340"/>
      <c r="B20" s="383"/>
      <c r="C20" s="342"/>
      <c r="D20" s="342"/>
      <c r="E20" s="342"/>
      <c r="F20" s="342"/>
      <c r="G20" s="340"/>
      <c r="H20" s="387"/>
      <c r="I20" s="340"/>
      <c r="J20" s="383"/>
      <c r="K20" s="342"/>
      <c r="L20" s="342"/>
      <c r="M20" s="342"/>
      <c r="N20" s="342"/>
      <c r="O20" s="340"/>
      <c r="P20" s="387"/>
      <c r="Q20" s="1"/>
      <c r="R20" s="1"/>
      <c r="S20" s="1"/>
      <c r="T20" s="1"/>
    </row>
    <row r="21" spans="1:20" ht="12.75">
      <c r="A21" s="197">
        <v>2</v>
      </c>
      <c r="B21" s="382" t="str">
        <f>VLOOKUP(A21,'пр.взвешивания'!B1:G139,2,FALSE)</f>
        <v>МИРЗОЯН Сусанна Кареновна</v>
      </c>
      <c r="C21" s="384" t="str">
        <f>VLOOKUP(A21,'пр.взвешивания'!B1:G116,3,FALSE)</f>
        <v>20.01.86 ЗМС</v>
      </c>
      <c r="D21" s="384" t="str">
        <f>VLOOKUP(A21,'пр.взвешивания'!B1:G87,4,FALSE)</f>
        <v>ПФО</v>
      </c>
      <c r="E21" s="385"/>
      <c r="F21" s="385"/>
      <c r="G21" s="197"/>
      <c r="H21" s="208"/>
      <c r="I21" s="197">
        <v>12</v>
      </c>
      <c r="J21" s="382" t="str">
        <f>VLOOKUP(I21,'пр.взвешивания'!B1:G122,2,FALSE)</f>
        <v>АЛИЕВА Диана Владиславовна</v>
      </c>
      <c r="K21" s="384" t="str">
        <f>VLOOKUP(I21,'пр.взвешивания'!B1:G134,3,FALSE)</f>
        <v>02.11.89 мсмк</v>
      </c>
      <c r="L21" s="384" t="str">
        <f>VLOOKUP(I21,'пр.взвешивания'!B1:G153,4,FALSE)</f>
        <v>МОС</v>
      </c>
      <c r="M21" s="385"/>
      <c r="N21" s="385"/>
      <c r="O21" s="197"/>
      <c r="P21" s="208"/>
      <c r="Q21" s="1"/>
      <c r="R21" s="1"/>
      <c r="S21" s="1"/>
      <c r="T21" s="1"/>
    </row>
    <row r="22" spans="1:20" ht="13.5" thickBot="1">
      <c r="A22" s="394"/>
      <c r="B22" s="396"/>
      <c r="C22" s="397"/>
      <c r="D22" s="397"/>
      <c r="E22" s="393"/>
      <c r="F22" s="393"/>
      <c r="G22" s="394"/>
      <c r="H22" s="395"/>
      <c r="I22" s="394"/>
      <c r="J22" s="396"/>
      <c r="K22" s="397"/>
      <c r="L22" s="397"/>
      <c r="M22" s="393"/>
      <c r="N22" s="393"/>
      <c r="O22" s="394"/>
      <c r="P22" s="395"/>
      <c r="Q22" s="1"/>
      <c r="R22" s="1"/>
      <c r="S22" s="1"/>
      <c r="T22" s="1"/>
    </row>
    <row r="23" spans="1:20" ht="12.75">
      <c r="A23" s="388">
        <v>1</v>
      </c>
      <c r="B23" s="391" t="str">
        <f>VLOOKUP(A23,'пр.взвешивания'!B1:G141,2,FALSE)</f>
        <v>ГРИБОВА Елена Александровна</v>
      </c>
      <c r="C23" s="392" t="str">
        <f>VLOOKUP(A23,'пр.взвешивания'!B1:G118,3,FALSE)</f>
        <v>18.09.94 КМС</v>
      </c>
      <c r="D23" s="392" t="str">
        <f>VLOOKUP(A23,'пр.взвешивания'!B1:G89,4,FALSE)</f>
        <v>ЦФО</v>
      </c>
      <c r="E23" s="388" t="s">
        <v>28</v>
      </c>
      <c r="F23" s="389"/>
      <c r="G23" s="388"/>
      <c r="H23" s="390"/>
      <c r="I23" s="388">
        <v>11</v>
      </c>
      <c r="J23" s="391" t="str">
        <f>VLOOKUP(I23,'пр.взвешивания'!B1:G124,2,FALSE)</f>
        <v>ХАЛИКОВА Анжелика Ринатовна</v>
      </c>
      <c r="K23" s="392" t="str">
        <f>VLOOKUP(I23,'пр.взвешивания'!B1:G136,3,FALSE)</f>
        <v>23.05.93 КМС</v>
      </c>
      <c r="L23" s="392" t="str">
        <f>VLOOKUP(I23,'пр.взвешивания'!B1:G155,4,FALSE)</f>
        <v>ПФО</v>
      </c>
      <c r="M23" s="388" t="s">
        <v>28</v>
      </c>
      <c r="N23" s="389"/>
      <c r="O23" s="388"/>
      <c r="P23" s="390"/>
      <c r="Q23" s="1"/>
      <c r="R23" s="1"/>
      <c r="S23" s="1"/>
      <c r="T23" s="1"/>
    </row>
    <row r="24" spans="1:20" ht="12.75">
      <c r="A24" s="198"/>
      <c r="B24" s="383"/>
      <c r="C24" s="342"/>
      <c r="D24" s="342"/>
      <c r="E24" s="198"/>
      <c r="F24" s="386"/>
      <c r="G24" s="198"/>
      <c r="H24" s="176"/>
      <c r="I24" s="198"/>
      <c r="J24" s="383"/>
      <c r="K24" s="342"/>
      <c r="L24" s="342"/>
      <c r="M24" s="198"/>
      <c r="N24" s="386"/>
      <c r="O24" s="198"/>
      <c r="P24" s="176"/>
      <c r="Q24" s="1"/>
      <c r="R24" s="1"/>
      <c r="S24" s="1"/>
      <c r="T24" s="1"/>
    </row>
    <row r="25" spans="1:20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"/>
      <c r="R25" s="1"/>
      <c r="S25" s="1"/>
      <c r="T25" s="1"/>
    </row>
    <row r="26" spans="1:20" ht="18" customHeight="1">
      <c r="A26" s="16" t="s">
        <v>35</v>
      </c>
      <c r="B26" s="2" t="s">
        <v>13</v>
      </c>
      <c r="C26" s="2"/>
      <c r="D26" s="2"/>
      <c r="E26" s="109" t="str">
        <f>E18</f>
        <v>в.к.  52    кг</v>
      </c>
      <c r="F26" s="2"/>
      <c r="G26" s="2"/>
      <c r="H26" s="2"/>
      <c r="I26" s="16" t="s">
        <v>39</v>
      </c>
      <c r="J26" s="2" t="s">
        <v>13</v>
      </c>
      <c r="K26" s="2"/>
      <c r="L26" s="2"/>
      <c r="M26" s="109" t="str">
        <f>M18</f>
        <v>в.к.  52    кг</v>
      </c>
      <c r="N26" s="2"/>
      <c r="O26" s="2"/>
      <c r="P26" s="2"/>
      <c r="Q26" s="1"/>
      <c r="R26" s="1"/>
      <c r="S26" s="1"/>
      <c r="T26" s="1"/>
    </row>
    <row r="27" spans="1:20" ht="12.75" customHeight="1">
      <c r="A27" s="340" t="s">
        <v>0</v>
      </c>
      <c r="B27" s="340" t="s">
        <v>1</v>
      </c>
      <c r="C27" s="340" t="s">
        <v>2</v>
      </c>
      <c r="D27" s="340" t="s">
        <v>3</v>
      </c>
      <c r="E27" s="340" t="s">
        <v>9</v>
      </c>
      <c r="F27" s="340" t="s">
        <v>10</v>
      </c>
      <c r="G27" s="340" t="s">
        <v>11</v>
      </c>
      <c r="H27" s="387" t="s">
        <v>12</v>
      </c>
      <c r="I27" s="340" t="s">
        <v>0</v>
      </c>
      <c r="J27" s="340" t="s">
        <v>1</v>
      </c>
      <c r="K27" s="340" t="s">
        <v>2</v>
      </c>
      <c r="L27" s="340" t="s">
        <v>3</v>
      </c>
      <c r="M27" s="340" t="s">
        <v>9</v>
      </c>
      <c r="N27" s="340" t="s">
        <v>10</v>
      </c>
      <c r="O27" s="340" t="s">
        <v>11</v>
      </c>
      <c r="P27" s="387" t="s">
        <v>12</v>
      </c>
      <c r="Q27" s="1"/>
      <c r="R27" s="1"/>
      <c r="S27" s="1"/>
      <c r="T27" s="1"/>
    </row>
    <row r="28" spans="1:20" ht="12.75">
      <c r="A28" s="197"/>
      <c r="B28" s="197"/>
      <c r="C28" s="197"/>
      <c r="D28" s="197"/>
      <c r="E28" s="197"/>
      <c r="F28" s="197"/>
      <c r="G28" s="197"/>
      <c r="H28" s="208"/>
      <c r="I28" s="197"/>
      <c r="J28" s="197"/>
      <c r="K28" s="197"/>
      <c r="L28" s="197"/>
      <c r="M28" s="197"/>
      <c r="N28" s="197"/>
      <c r="O28" s="197"/>
      <c r="P28" s="208"/>
      <c r="Q28" s="1"/>
      <c r="R28" s="1"/>
      <c r="S28" s="1"/>
      <c r="T28" s="1"/>
    </row>
    <row r="29" spans="1:20" ht="12.75">
      <c r="A29" s="340">
        <v>4</v>
      </c>
      <c r="B29" s="382" t="str">
        <f>VLOOKUP(A29,'пр.взвешивания'!B1:G147,2,FALSE)</f>
        <v>КИРСАНОВА Наталья Алексеевна</v>
      </c>
      <c r="C29" s="384" t="str">
        <f>VLOOKUP(A29,'пр.взвешивания'!B1:G124,3,FALSE)</f>
        <v>30.04.88 КМС</v>
      </c>
      <c r="D29" s="384" t="str">
        <f>VLOOKUP(A29,'пр.взвешивания'!B1:G95,4,FALSE)</f>
        <v>ПФО</v>
      </c>
      <c r="E29" s="342"/>
      <c r="F29" s="342"/>
      <c r="G29" s="340"/>
      <c r="H29" s="387"/>
      <c r="I29" s="340">
        <v>14</v>
      </c>
      <c r="J29" s="382" t="str">
        <f>VLOOKUP(I29,'пр.взвешивания'!B1:G130,2,FALSE)</f>
        <v>МИХАЙЛОВА Дарья Андреевна</v>
      </c>
      <c r="K29" s="384" t="str">
        <f>VLOOKUP(I29,'пр.взвешивания'!B1:G142,3,FALSE)</f>
        <v>27.11.91 МС</v>
      </c>
      <c r="L29" s="384" t="str">
        <f>VLOOKUP(I29,'пр.взвешивания'!B1:G161,4,FALSE)</f>
        <v>ЦФО</v>
      </c>
      <c r="M29" s="342"/>
      <c r="N29" s="342"/>
      <c r="O29" s="340"/>
      <c r="P29" s="387"/>
      <c r="Q29" s="1"/>
      <c r="R29" s="1"/>
      <c r="S29" s="1"/>
      <c r="T29" s="1"/>
    </row>
    <row r="30" spans="1:20" ht="12.75">
      <c r="A30" s="340"/>
      <c r="B30" s="383"/>
      <c r="C30" s="342"/>
      <c r="D30" s="342"/>
      <c r="E30" s="342"/>
      <c r="F30" s="342"/>
      <c r="G30" s="340"/>
      <c r="H30" s="387"/>
      <c r="I30" s="340"/>
      <c r="J30" s="383"/>
      <c r="K30" s="342"/>
      <c r="L30" s="342"/>
      <c r="M30" s="342"/>
      <c r="N30" s="342"/>
      <c r="O30" s="340"/>
      <c r="P30" s="387"/>
      <c r="Q30" s="1"/>
      <c r="R30" s="1"/>
      <c r="S30" s="1"/>
      <c r="T30" s="1"/>
    </row>
    <row r="31" spans="1:20" ht="12.75">
      <c r="A31" s="197">
        <v>5</v>
      </c>
      <c r="B31" s="382" t="str">
        <f>VLOOKUP(A31,'пр.взвешивания'!B1:G149,2,FALSE)</f>
        <v>ВИЦИНА Юлия Вячеславовна</v>
      </c>
      <c r="C31" s="384" t="str">
        <f>VLOOKUP(A31,'пр.взвешивания'!B1:G126,3,FALSE)</f>
        <v>09.06.90 мс</v>
      </c>
      <c r="D31" s="384" t="str">
        <f>VLOOKUP(A31,'пр.взвешивания'!B1:G97,4,FALSE)</f>
        <v>ДВФО</v>
      </c>
      <c r="E31" s="385"/>
      <c r="F31" s="385"/>
      <c r="G31" s="197"/>
      <c r="H31" s="208"/>
      <c r="I31" s="197">
        <v>15</v>
      </c>
      <c r="J31" s="382" t="str">
        <f>VLOOKUP(I31,'пр.взвешивания'!B1:G132,2,FALSE)</f>
        <v>ТАРТЫКОВА Надежда Зиннатовна</v>
      </c>
      <c r="K31" s="384" t="str">
        <f>VLOOKUP(I31,'пр.взвешивания'!B1:G144,3,FALSE)</f>
        <v>21.05.90 мс</v>
      </c>
      <c r="L31" s="384" t="str">
        <f>VLOOKUP(I31,'пр.взвешивания'!B1:G163,4,FALSE)</f>
        <v>СФО</v>
      </c>
      <c r="M31" s="385"/>
      <c r="N31" s="385"/>
      <c r="O31" s="197"/>
      <c r="P31" s="208"/>
      <c r="Q31" s="1"/>
      <c r="R31" s="1"/>
      <c r="S31" s="1"/>
      <c r="T31" s="1"/>
    </row>
    <row r="32" spans="1:20" ht="12.75">
      <c r="A32" s="198"/>
      <c r="B32" s="383"/>
      <c r="C32" s="342"/>
      <c r="D32" s="342"/>
      <c r="E32" s="386"/>
      <c r="F32" s="386"/>
      <c r="G32" s="198"/>
      <c r="H32" s="176"/>
      <c r="I32" s="198"/>
      <c r="J32" s="383"/>
      <c r="K32" s="342"/>
      <c r="L32" s="342"/>
      <c r="M32" s="386"/>
      <c r="N32" s="386"/>
      <c r="O32" s="198"/>
      <c r="P32" s="176"/>
      <c r="Q32" s="1"/>
      <c r="R32" s="1"/>
      <c r="S32" s="1"/>
      <c r="T32" s="1"/>
    </row>
    <row r="33" spans="1:20" ht="25.5" customHeight="1">
      <c r="A33" s="16" t="s">
        <v>36</v>
      </c>
      <c r="B33" s="2" t="s">
        <v>13</v>
      </c>
      <c r="C33" s="6"/>
      <c r="D33" s="6"/>
      <c r="E33" s="109" t="str">
        <f>E26</f>
        <v>в.к.  52    кг</v>
      </c>
      <c r="F33" s="3"/>
      <c r="G33" s="3"/>
      <c r="H33" s="3"/>
      <c r="I33" s="16" t="s">
        <v>40</v>
      </c>
      <c r="J33" s="2" t="s">
        <v>13</v>
      </c>
      <c r="K33" s="6"/>
      <c r="L33" s="6"/>
      <c r="M33" s="109" t="str">
        <f>M26</f>
        <v>в.к.  52    кг</v>
      </c>
      <c r="N33" s="3"/>
      <c r="O33" s="3"/>
      <c r="P33" s="3"/>
      <c r="Q33" s="1"/>
      <c r="R33" s="1"/>
      <c r="S33" s="1"/>
      <c r="T33" s="1"/>
    </row>
    <row r="34" spans="1:20" ht="12.75">
      <c r="A34" s="340">
        <v>6</v>
      </c>
      <c r="B34" s="382" t="str">
        <f>VLOOKUP(A34,'пр.взвешивания'!B1:G152,2,FALSE)</f>
        <v>КУВАТОВА Регина Галиулловна</v>
      </c>
      <c r="C34" s="384" t="str">
        <f>VLOOKUP(A34,'пр.взвешивания'!B1:G129,3,FALSE)</f>
        <v>06.08.92 кмс</v>
      </c>
      <c r="D34" s="384" t="str">
        <f>VLOOKUP(A34,'пр.взвешивания'!B1:G100,4,FALSE)</f>
        <v>ПФО</v>
      </c>
      <c r="E34" s="342"/>
      <c r="F34" s="342"/>
      <c r="G34" s="340"/>
      <c r="H34" s="387"/>
      <c r="I34" s="340">
        <v>16</v>
      </c>
      <c r="J34" s="382" t="str">
        <f>VLOOKUP(I34,'пр.взвешивания'!B1:G135,2,FALSE)</f>
        <v>КУЗЯЕВА Анна Владимировна</v>
      </c>
      <c r="K34" s="384" t="str">
        <f>VLOOKUP(I34,'пр.взвешивания'!B1:G147,3,FALSE)</f>
        <v>18.04.89 МС</v>
      </c>
      <c r="L34" s="384" t="str">
        <f>VLOOKUP(I34,'пр.взвешивания'!B1:G166,4,FALSE)</f>
        <v>ПФО</v>
      </c>
      <c r="M34" s="342"/>
      <c r="N34" s="342"/>
      <c r="O34" s="340"/>
      <c r="P34" s="340"/>
      <c r="Q34" s="1"/>
      <c r="R34" s="1"/>
      <c r="S34" s="1"/>
      <c r="T34" s="1"/>
    </row>
    <row r="35" spans="1:20" ht="12.75">
      <c r="A35" s="340"/>
      <c r="B35" s="383"/>
      <c r="C35" s="342"/>
      <c r="D35" s="342"/>
      <c r="E35" s="342"/>
      <c r="F35" s="342"/>
      <c r="G35" s="340"/>
      <c r="H35" s="387"/>
      <c r="I35" s="340"/>
      <c r="J35" s="383"/>
      <c r="K35" s="342"/>
      <c r="L35" s="342"/>
      <c r="M35" s="342"/>
      <c r="N35" s="342"/>
      <c r="O35" s="340"/>
      <c r="P35" s="340"/>
      <c r="Q35" s="1"/>
      <c r="R35" s="1"/>
      <c r="S35" s="1"/>
      <c r="T35" s="1"/>
    </row>
    <row r="36" spans="1:20" ht="12.75">
      <c r="A36" s="197">
        <v>7</v>
      </c>
      <c r="B36" s="382" t="str">
        <f>VLOOKUP(A36,'пр.взвешивания'!B1:G154,2,FALSE)</f>
        <v>ЧЕРНЕЦОВА Наталья Борисовна</v>
      </c>
      <c r="C36" s="384" t="str">
        <f>VLOOKUP(A36,'пр.взвешивания'!B1:G131,3,FALSE)</f>
        <v>04.05.86 мсмк</v>
      </c>
      <c r="D36" s="384" t="str">
        <f>VLOOKUP(A36,'пр.взвешивания'!B1:G102,4,FALSE)</f>
        <v>МОС</v>
      </c>
      <c r="E36" s="385"/>
      <c r="F36" s="385"/>
      <c r="G36" s="197"/>
      <c r="H36" s="208"/>
      <c r="I36" s="340">
        <v>17</v>
      </c>
      <c r="J36" s="382" t="str">
        <f>VLOOKUP(I36,'пр.взвешивания'!B1:G137,2,FALSE)</f>
        <v>ГРЕБЕННИКОВА Анна Владимировна</v>
      </c>
      <c r="K36" s="384" t="str">
        <f>VLOOKUP(I36,'пр.взвешивания'!B1:G149,3,FALSE)</f>
        <v>12.07.86 МС</v>
      </c>
      <c r="L36" s="384" t="str">
        <f>VLOOKUP(I36,'пр.взвешивания'!B1:G168,4,FALSE)</f>
        <v>ЦФО</v>
      </c>
      <c r="M36" s="342"/>
      <c r="N36" s="342"/>
      <c r="O36" s="340"/>
      <c r="P36" s="340"/>
      <c r="Q36" s="1"/>
      <c r="R36" s="1"/>
      <c r="S36" s="1"/>
      <c r="T36" s="1"/>
    </row>
    <row r="37" spans="1:20" ht="13.5" thickBot="1">
      <c r="A37" s="394"/>
      <c r="B37" s="396"/>
      <c r="C37" s="397"/>
      <c r="D37" s="397"/>
      <c r="E37" s="393"/>
      <c r="F37" s="393"/>
      <c r="G37" s="394"/>
      <c r="H37" s="395"/>
      <c r="I37" s="340"/>
      <c r="J37" s="383"/>
      <c r="K37" s="342"/>
      <c r="L37" s="342"/>
      <c r="M37" s="342"/>
      <c r="N37" s="342"/>
      <c r="O37" s="340"/>
      <c r="P37" s="340"/>
      <c r="Q37" s="1"/>
      <c r="R37" s="1"/>
      <c r="S37" s="1"/>
      <c r="T37" s="1"/>
    </row>
    <row r="38" spans="1:20" ht="12.75">
      <c r="A38" s="388">
        <v>8</v>
      </c>
      <c r="B38" s="391" t="str">
        <f>VLOOKUP(A38,'пр.взвешивания'!B1:G156,2,FALSE)</f>
        <v>СЕХНИАШВИЛИИ Этери Шотаевна</v>
      </c>
      <c r="C38" s="392" t="str">
        <f>VLOOKUP(A38,'пр.взвешивания'!B1:G133,3,FALSE)</f>
        <v>19.10.91 МС</v>
      </c>
      <c r="D38" s="392" t="str">
        <f>VLOOKUP(A38,'пр.взвешивания'!B1:G104,4,FALSE)</f>
        <v>ЮФО</v>
      </c>
      <c r="E38" s="388" t="s">
        <v>28</v>
      </c>
      <c r="F38" s="389"/>
      <c r="G38" s="388"/>
      <c r="H38" s="390"/>
      <c r="I38" s="379"/>
      <c r="J38" s="380"/>
      <c r="K38" s="297"/>
      <c r="L38" s="297"/>
      <c r="M38" s="379"/>
      <c r="N38" s="262"/>
      <c r="O38" s="379"/>
      <c r="P38" s="379"/>
      <c r="Q38" s="1"/>
      <c r="R38" s="1"/>
      <c r="S38" s="1"/>
      <c r="T38" s="1"/>
    </row>
    <row r="39" spans="1:20" ht="12.75">
      <c r="A39" s="198"/>
      <c r="B39" s="383"/>
      <c r="C39" s="342"/>
      <c r="D39" s="342"/>
      <c r="E39" s="198"/>
      <c r="F39" s="386"/>
      <c r="G39" s="198"/>
      <c r="H39" s="176"/>
      <c r="I39" s="379"/>
      <c r="J39" s="381"/>
      <c r="K39" s="262"/>
      <c r="L39" s="262"/>
      <c r="M39" s="379"/>
      <c r="N39" s="262"/>
      <c r="O39" s="379"/>
      <c r="P39" s="379"/>
      <c r="Q39" s="1"/>
      <c r="R39" s="1"/>
      <c r="S39" s="1"/>
      <c r="T39" s="1"/>
    </row>
    <row r="40" spans="1:20" ht="27" customHeight="1">
      <c r="A40" s="16" t="s">
        <v>36</v>
      </c>
      <c r="B40" s="2" t="s">
        <v>14</v>
      </c>
      <c r="C40" s="6"/>
      <c r="D40" s="6"/>
      <c r="E40" s="109" t="str">
        <f>E33</f>
        <v>в.к.  52    кг</v>
      </c>
      <c r="F40" s="3"/>
      <c r="G40" s="3"/>
      <c r="H40" s="3"/>
      <c r="I40" s="16" t="s">
        <v>41</v>
      </c>
      <c r="J40" s="2" t="s">
        <v>13</v>
      </c>
      <c r="K40" s="6"/>
      <c r="L40" s="6"/>
      <c r="M40" s="109" t="str">
        <f>M33</f>
        <v>в.к.  52    кг</v>
      </c>
      <c r="N40" s="3"/>
      <c r="O40" s="3"/>
      <c r="P40" s="3"/>
      <c r="Q40" s="1"/>
      <c r="R40" s="1"/>
      <c r="S40" s="1"/>
      <c r="T40" s="1"/>
    </row>
    <row r="41" spans="1:20" ht="12.75">
      <c r="A41" s="340">
        <v>6</v>
      </c>
      <c r="B41" s="382" t="str">
        <f>VLOOKUP(A41,'пр.взвешивания'!B1:G159,2,FALSE)</f>
        <v>КУВАТОВА Регина Галиулловна</v>
      </c>
      <c r="C41" s="384" t="str">
        <f>VLOOKUP(A41,'пр.взвешивания'!B1:G136,3,FALSE)</f>
        <v>06.08.92 кмс</v>
      </c>
      <c r="D41" s="384" t="str">
        <f>VLOOKUP(A41,'пр.взвешивания'!B1:G107,4,FALSE)</f>
        <v>ПФО</v>
      </c>
      <c r="E41" s="342"/>
      <c r="F41" s="342"/>
      <c r="G41" s="340"/>
      <c r="H41" s="387"/>
      <c r="I41" s="340">
        <v>18</v>
      </c>
      <c r="J41" s="382" t="str">
        <f>VLOOKUP(I41,'пр.взвешивания'!B1:G142,2,FALSE)</f>
        <v>ХАРИТОНОВА Анна Игоревна</v>
      </c>
      <c r="K41" s="384" t="str">
        <f>VLOOKUP(I41,'пр.взвешивания'!B1:G154,3,FALSE)</f>
        <v>12.3.85 кмс</v>
      </c>
      <c r="L41" s="384" t="str">
        <f>VLOOKUP(I41,'пр.взвешивания'!B1:G173,4,FALSE)</f>
        <v>МОС</v>
      </c>
      <c r="M41" s="342" t="s">
        <v>77</v>
      </c>
      <c r="N41" s="342"/>
      <c r="O41" s="340"/>
      <c r="P41" s="340"/>
      <c r="Q41" s="1"/>
      <c r="R41" s="1"/>
      <c r="S41" s="1"/>
      <c r="T41" s="1"/>
    </row>
    <row r="42" spans="1:20" ht="12.75">
      <c r="A42" s="340"/>
      <c r="B42" s="383"/>
      <c r="C42" s="342"/>
      <c r="D42" s="342"/>
      <c r="E42" s="342"/>
      <c r="F42" s="342"/>
      <c r="G42" s="340"/>
      <c r="H42" s="387"/>
      <c r="I42" s="340"/>
      <c r="J42" s="383"/>
      <c r="K42" s="342"/>
      <c r="L42" s="342"/>
      <c r="M42" s="342"/>
      <c r="N42" s="342"/>
      <c r="O42" s="340"/>
      <c r="P42" s="340"/>
      <c r="Q42" s="1"/>
      <c r="R42" s="1"/>
      <c r="S42" s="1"/>
      <c r="T42" s="1"/>
    </row>
    <row r="43" spans="1:20" ht="12.75">
      <c r="A43" s="197">
        <v>8</v>
      </c>
      <c r="B43" s="382" t="str">
        <f>VLOOKUP(A43,'пр.взвешивания'!B1:G161,2,FALSE)</f>
        <v>СЕХНИАШВИЛИИ Этери Шотаевна</v>
      </c>
      <c r="C43" s="384" t="str">
        <f>VLOOKUP(A43,'пр.взвешивания'!B1:G138,3,FALSE)</f>
        <v>19.10.91 МС</v>
      </c>
      <c r="D43" s="384" t="str">
        <f>VLOOKUP(A43,'пр.взвешивания'!B1:G109,4,FALSE)</f>
        <v>ЮФО</v>
      </c>
      <c r="E43" s="385"/>
      <c r="F43" s="385"/>
      <c r="G43" s="197"/>
      <c r="H43" s="208"/>
      <c r="I43" s="340">
        <v>19</v>
      </c>
      <c r="J43" s="382" t="str">
        <f>VLOOKUP(I43,'пр.взвешивания'!B1:G144,2,FALSE)</f>
        <v>ГОРЕЛИКОВА Анна Вадимовна</v>
      </c>
      <c r="K43" s="384" t="str">
        <f>VLOOKUP(I43,'пр.взвешивания'!B1:G156,3,FALSE)</f>
        <v>06.03.92 МС</v>
      </c>
      <c r="L43" s="384" t="str">
        <f>VLOOKUP(I43,'пр.взвешивания'!B1:G175,4,FALSE)</f>
        <v>ЮФО</v>
      </c>
      <c r="M43" s="342"/>
      <c r="N43" s="342"/>
      <c r="O43" s="340"/>
      <c r="P43" s="340"/>
      <c r="Q43" s="1"/>
      <c r="R43" s="1"/>
      <c r="S43" s="1"/>
      <c r="T43" s="1"/>
    </row>
    <row r="44" spans="1:20" ht="13.5" thickBot="1">
      <c r="A44" s="394"/>
      <c r="B44" s="396"/>
      <c r="C44" s="397"/>
      <c r="D44" s="397"/>
      <c r="E44" s="393"/>
      <c r="F44" s="393"/>
      <c r="G44" s="394"/>
      <c r="H44" s="395"/>
      <c r="I44" s="340"/>
      <c r="J44" s="383"/>
      <c r="K44" s="342"/>
      <c r="L44" s="342"/>
      <c r="M44" s="342"/>
      <c r="N44" s="342"/>
      <c r="O44" s="340"/>
      <c r="P44" s="340"/>
      <c r="Q44" s="1"/>
      <c r="R44" s="1"/>
      <c r="S44" s="1"/>
      <c r="T44" s="1"/>
    </row>
    <row r="45" spans="1:20" ht="12.75">
      <c r="A45" s="388">
        <v>7</v>
      </c>
      <c r="B45" s="391" t="str">
        <f>VLOOKUP(A45,'пр.взвешивания'!B1:G163,2,FALSE)</f>
        <v>ЧЕРНЕЦОВА Наталья Борисовна</v>
      </c>
      <c r="C45" s="392" t="str">
        <f>VLOOKUP(A45,'пр.взвешивания'!B1:G140,3,FALSE)</f>
        <v>04.05.86 мсмк</v>
      </c>
      <c r="D45" s="392" t="str">
        <f>VLOOKUP(A45,'пр.взвешивания'!B1:G111,4,FALSE)</f>
        <v>МОС</v>
      </c>
      <c r="E45" s="388" t="s">
        <v>28</v>
      </c>
      <c r="F45" s="389"/>
      <c r="G45" s="388"/>
      <c r="H45" s="390"/>
      <c r="I45" s="379"/>
      <c r="J45" s="380"/>
      <c r="K45" s="297"/>
      <c r="L45" s="297"/>
      <c r="M45" s="379"/>
      <c r="N45" s="262"/>
      <c r="O45" s="379"/>
      <c r="P45" s="379"/>
      <c r="Q45" s="1"/>
      <c r="R45" s="1"/>
      <c r="S45" s="1"/>
      <c r="T45" s="1"/>
    </row>
    <row r="46" spans="1:20" ht="12.75">
      <c r="A46" s="198"/>
      <c r="B46" s="383"/>
      <c r="C46" s="342"/>
      <c r="D46" s="342"/>
      <c r="E46" s="198"/>
      <c r="F46" s="386"/>
      <c r="G46" s="198"/>
      <c r="H46" s="176"/>
      <c r="I46" s="379"/>
      <c r="J46" s="381"/>
      <c r="K46" s="262"/>
      <c r="L46" s="262"/>
      <c r="M46" s="379"/>
      <c r="N46" s="262"/>
      <c r="O46" s="379"/>
      <c r="P46" s="379"/>
      <c r="Q46" s="1"/>
      <c r="R46" s="1"/>
      <c r="S46" s="1"/>
      <c r="T46" s="1"/>
    </row>
    <row r="47" spans="1:20" ht="29.25" customHeight="1">
      <c r="A47" s="16" t="s">
        <v>36</v>
      </c>
      <c r="B47" s="2" t="s">
        <v>15</v>
      </c>
      <c r="C47" s="6"/>
      <c r="D47" s="6"/>
      <c r="E47" s="109" t="str">
        <f>E40</f>
        <v>в.к.  52    кг</v>
      </c>
      <c r="F47" s="3"/>
      <c r="G47" s="3"/>
      <c r="H47" s="3"/>
      <c r="I47" s="166"/>
      <c r="J47" s="167"/>
      <c r="K47" s="168"/>
      <c r="L47" s="168"/>
      <c r="M47" s="169"/>
      <c r="N47" s="4"/>
      <c r="O47" s="4"/>
      <c r="P47" s="4"/>
      <c r="Q47" s="1"/>
      <c r="R47" s="1"/>
      <c r="S47" s="1"/>
      <c r="T47" s="1"/>
    </row>
    <row r="48" spans="1:20" ht="12.75">
      <c r="A48" s="340">
        <v>8</v>
      </c>
      <c r="B48" s="382" t="str">
        <f>VLOOKUP(A48,'пр.взвешивания'!B1:G166,2,FALSE)</f>
        <v>СЕХНИАШВИЛИИ Этери Шотаевна</v>
      </c>
      <c r="C48" s="384" t="str">
        <f>VLOOKUP(A48,'пр.взвешивания'!B1:G143,3,FALSE)</f>
        <v>19.10.91 МС</v>
      </c>
      <c r="D48" s="384" t="str">
        <f>VLOOKUP(A48,'пр.взвешивания'!B1:G114,4,FALSE)</f>
        <v>ЮФО</v>
      </c>
      <c r="E48" s="342"/>
      <c r="F48" s="342"/>
      <c r="G48" s="340"/>
      <c r="H48" s="387"/>
      <c r="I48" s="379"/>
      <c r="J48" s="380"/>
      <c r="K48" s="297"/>
      <c r="L48" s="297"/>
      <c r="M48" s="262"/>
      <c r="N48" s="262"/>
      <c r="O48" s="379"/>
      <c r="P48" s="379"/>
      <c r="Q48" s="1"/>
      <c r="R48" s="1"/>
      <c r="S48" s="1"/>
      <c r="T48" s="1"/>
    </row>
    <row r="49" spans="1:20" ht="12.75">
      <c r="A49" s="340"/>
      <c r="B49" s="383"/>
      <c r="C49" s="342"/>
      <c r="D49" s="342"/>
      <c r="E49" s="342"/>
      <c r="F49" s="342"/>
      <c r="G49" s="340"/>
      <c r="H49" s="387"/>
      <c r="I49" s="379"/>
      <c r="J49" s="381"/>
      <c r="K49" s="262"/>
      <c r="L49" s="262"/>
      <c r="M49" s="262"/>
      <c r="N49" s="262"/>
      <c r="O49" s="379"/>
      <c r="P49" s="379"/>
      <c r="Q49" s="1"/>
      <c r="R49" s="1"/>
      <c r="S49" s="1"/>
      <c r="T49" s="1"/>
    </row>
    <row r="50" spans="1:20" ht="12.75">
      <c r="A50" s="197">
        <v>7</v>
      </c>
      <c r="B50" s="382" t="str">
        <f>VLOOKUP(A50,'пр.взвешивания'!B1:G168,2,FALSE)</f>
        <v>ЧЕРНЕЦОВА Наталья Борисовна</v>
      </c>
      <c r="C50" s="384" t="str">
        <f>VLOOKUP(A50,'пр.взвешивания'!B1:G145,3,FALSE)</f>
        <v>04.05.86 мсмк</v>
      </c>
      <c r="D50" s="384" t="str">
        <f>VLOOKUP(A50,'пр.взвешивания'!B1:G116,4,FALSE)</f>
        <v>МОС</v>
      </c>
      <c r="E50" s="385"/>
      <c r="F50" s="385"/>
      <c r="G50" s="197"/>
      <c r="H50" s="208"/>
      <c r="I50" s="379"/>
      <c r="J50" s="380"/>
      <c r="K50" s="297"/>
      <c r="L50" s="297"/>
      <c r="M50" s="262"/>
      <c r="N50" s="262"/>
      <c r="O50" s="379"/>
      <c r="P50" s="379"/>
      <c r="Q50" s="1"/>
      <c r="R50" s="1"/>
      <c r="S50" s="1"/>
      <c r="T50" s="1"/>
    </row>
    <row r="51" spans="1:20" ht="13.5" thickBot="1">
      <c r="A51" s="394"/>
      <c r="B51" s="396"/>
      <c r="C51" s="397"/>
      <c r="D51" s="397"/>
      <c r="E51" s="393"/>
      <c r="F51" s="393"/>
      <c r="G51" s="394"/>
      <c r="H51" s="395"/>
      <c r="I51" s="379"/>
      <c r="J51" s="381"/>
      <c r="K51" s="262"/>
      <c r="L51" s="262"/>
      <c r="M51" s="262"/>
      <c r="N51" s="262"/>
      <c r="O51" s="379"/>
      <c r="P51" s="379"/>
      <c r="Q51" s="1"/>
      <c r="R51" s="1"/>
      <c r="S51" s="1"/>
      <c r="T51" s="1"/>
    </row>
    <row r="52" spans="1:20" ht="12.75">
      <c r="A52" s="388">
        <v>6</v>
      </c>
      <c r="B52" s="391" t="str">
        <f>VLOOKUP(A52,'пр.взвешивания'!B1:G170,2,FALSE)</f>
        <v>КУВАТОВА Регина Галиулловна</v>
      </c>
      <c r="C52" s="392" t="str">
        <f>VLOOKUP(A52,'пр.взвешивания'!B1:G147,3,FALSE)</f>
        <v>06.08.92 кмс</v>
      </c>
      <c r="D52" s="392" t="str">
        <f>VLOOKUP(A52,'пр.взвешивания'!B1:G118,4,FALSE)</f>
        <v>ПФО</v>
      </c>
      <c r="E52" s="388" t="s">
        <v>28</v>
      </c>
      <c r="F52" s="389"/>
      <c r="G52" s="388"/>
      <c r="H52" s="390"/>
      <c r="I52" s="379"/>
      <c r="J52" s="380"/>
      <c r="K52" s="297"/>
      <c r="L52" s="297"/>
      <c r="M52" s="379"/>
      <c r="N52" s="262"/>
      <c r="O52" s="379"/>
      <c r="P52" s="379"/>
      <c r="Q52" s="1"/>
      <c r="R52" s="1"/>
      <c r="S52" s="1"/>
      <c r="T52" s="1"/>
    </row>
    <row r="53" spans="1:20" ht="12.75">
      <c r="A53" s="198"/>
      <c r="B53" s="383"/>
      <c r="C53" s="342"/>
      <c r="D53" s="342"/>
      <c r="E53" s="198"/>
      <c r="F53" s="386"/>
      <c r="G53" s="198"/>
      <c r="H53" s="176"/>
      <c r="I53" s="379"/>
      <c r="J53" s="381"/>
      <c r="K53" s="262"/>
      <c r="L53" s="262"/>
      <c r="M53" s="379"/>
      <c r="N53" s="262"/>
      <c r="O53" s="379"/>
      <c r="P53" s="379"/>
      <c r="Q53" s="1"/>
      <c r="R53" s="1"/>
      <c r="S53" s="1"/>
      <c r="T53" s="1"/>
    </row>
    <row r="54" spans="1:20" ht="24" customHeight="1">
      <c r="A54" s="16" t="s">
        <v>37</v>
      </c>
      <c r="B54" s="2" t="s">
        <v>13</v>
      </c>
      <c r="C54" s="2"/>
      <c r="D54" s="2"/>
      <c r="E54" s="109" t="str">
        <f>E47</f>
        <v>в.к.  52    кг</v>
      </c>
      <c r="F54" s="2"/>
      <c r="G54" s="2"/>
      <c r="H54" s="2"/>
      <c r="I54" s="166"/>
      <c r="J54" s="167"/>
      <c r="K54" s="167"/>
      <c r="L54" s="167"/>
      <c r="M54" s="169"/>
      <c r="N54" s="167"/>
      <c r="O54" s="167"/>
      <c r="P54" s="167"/>
      <c r="Q54" s="1"/>
      <c r="R54" s="1"/>
      <c r="S54" s="1"/>
      <c r="T54" s="1"/>
    </row>
    <row r="55" spans="1:20" ht="12" customHeight="1">
      <c r="A55" s="340" t="s">
        <v>0</v>
      </c>
      <c r="B55" s="340" t="s">
        <v>1</v>
      </c>
      <c r="C55" s="340" t="s">
        <v>2</v>
      </c>
      <c r="D55" s="340" t="s">
        <v>3</v>
      </c>
      <c r="E55" s="340" t="s">
        <v>9</v>
      </c>
      <c r="F55" s="340" t="s">
        <v>10</v>
      </c>
      <c r="G55" s="340" t="s">
        <v>11</v>
      </c>
      <c r="H55" s="387" t="s">
        <v>12</v>
      </c>
      <c r="I55" s="379"/>
      <c r="J55" s="379"/>
      <c r="K55" s="379"/>
      <c r="L55" s="379"/>
      <c r="M55" s="379"/>
      <c r="N55" s="379"/>
      <c r="O55" s="379"/>
      <c r="P55" s="379"/>
      <c r="Q55" s="1"/>
      <c r="R55" s="1"/>
      <c r="S55" s="1"/>
      <c r="T55" s="1"/>
    </row>
    <row r="56" spans="1:20" ht="12" customHeight="1">
      <c r="A56" s="197"/>
      <c r="B56" s="197"/>
      <c r="C56" s="197"/>
      <c r="D56" s="197"/>
      <c r="E56" s="197"/>
      <c r="F56" s="197"/>
      <c r="G56" s="197"/>
      <c r="H56" s="208"/>
      <c r="I56" s="379"/>
      <c r="J56" s="379"/>
      <c r="K56" s="379"/>
      <c r="L56" s="379"/>
      <c r="M56" s="379"/>
      <c r="N56" s="379"/>
      <c r="O56" s="379"/>
      <c r="P56" s="379"/>
      <c r="Q56" s="1"/>
      <c r="R56" s="1"/>
      <c r="S56" s="1"/>
      <c r="T56" s="1"/>
    </row>
    <row r="57" spans="1:20" ht="12" customHeight="1">
      <c r="A57" s="340">
        <v>9</v>
      </c>
      <c r="B57" s="382" t="str">
        <f>VLOOKUP(A57,'пр.взвешивания'!B1:G175,2,FALSE)</f>
        <v>ДУБИНИНА Елена Владимировна</v>
      </c>
      <c r="C57" s="384" t="str">
        <f>VLOOKUP(A57,'пр.взвешивания'!B1:G152,3,FALSE)</f>
        <v>11.08.87 мс</v>
      </c>
      <c r="D57" s="384" t="str">
        <f>VLOOKUP(A57,'пр.взвешивания'!B1:G123,4,FALSE)</f>
        <v>ЦФО</v>
      </c>
      <c r="E57" s="342"/>
      <c r="F57" s="342"/>
      <c r="G57" s="340"/>
      <c r="H57" s="387"/>
      <c r="I57" s="379"/>
      <c r="J57" s="380"/>
      <c r="K57" s="297"/>
      <c r="L57" s="297"/>
      <c r="M57" s="262"/>
      <c r="N57" s="262"/>
      <c r="O57" s="379"/>
      <c r="P57" s="379"/>
      <c r="Q57" s="1"/>
      <c r="R57" s="1"/>
      <c r="S57" s="1"/>
      <c r="T57" s="1"/>
    </row>
    <row r="58" spans="1:20" ht="12" customHeight="1">
      <c r="A58" s="340"/>
      <c r="B58" s="383"/>
      <c r="C58" s="342"/>
      <c r="D58" s="342"/>
      <c r="E58" s="342"/>
      <c r="F58" s="342"/>
      <c r="G58" s="340"/>
      <c r="H58" s="387"/>
      <c r="I58" s="379"/>
      <c r="J58" s="381"/>
      <c r="K58" s="262"/>
      <c r="L58" s="262"/>
      <c r="M58" s="262"/>
      <c r="N58" s="262"/>
      <c r="O58" s="379"/>
      <c r="P58" s="379"/>
      <c r="Q58" s="1"/>
      <c r="R58" s="1"/>
      <c r="S58" s="1"/>
      <c r="T58" s="1"/>
    </row>
    <row r="59" spans="1:20" ht="12" customHeight="1">
      <c r="A59" s="197">
        <v>10</v>
      </c>
      <c r="B59" s="382" t="str">
        <f>VLOOKUP(A59,'пр.взвешивания'!B1:G177,2,FALSE)</f>
        <v>ВАЛЕЕВА Лилия Ревгатовна</v>
      </c>
      <c r="C59" s="384" t="str">
        <f>VLOOKUP(A59,'пр.взвешивания'!B1:G154,3,FALSE)</f>
        <v>20.11.88 мс</v>
      </c>
      <c r="D59" s="384" t="str">
        <f>VLOOKUP(A59,'пр.взвешивания'!B1:G125,4,FALSE)</f>
        <v>ПФО</v>
      </c>
      <c r="E59" s="385"/>
      <c r="F59" s="385"/>
      <c r="G59" s="197"/>
      <c r="H59" s="208"/>
      <c r="I59" s="379"/>
      <c r="J59" s="380"/>
      <c r="K59" s="297"/>
      <c r="L59" s="297"/>
      <c r="M59" s="262"/>
      <c r="N59" s="262"/>
      <c r="O59" s="379"/>
      <c r="P59" s="379"/>
      <c r="Q59" s="1"/>
      <c r="R59" s="1"/>
      <c r="S59" s="1"/>
      <c r="T59" s="1"/>
    </row>
    <row r="60" spans="1:20" ht="12" customHeight="1">
      <c r="A60" s="198"/>
      <c r="B60" s="383"/>
      <c r="C60" s="342"/>
      <c r="D60" s="342"/>
      <c r="E60" s="386"/>
      <c r="F60" s="386"/>
      <c r="G60" s="198"/>
      <c r="H60" s="176"/>
      <c r="I60" s="379"/>
      <c r="J60" s="381"/>
      <c r="K60" s="262"/>
      <c r="L60" s="262"/>
      <c r="M60" s="262"/>
      <c r="N60" s="262"/>
      <c r="O60" s="379"/>
      <c r="P60" s="379"/>
      <c r="Q60" s="1"/>
      <c r="R60" s="1"/>
      <c r="S60" s="1"/>
      <c r="T60" s="1"/>
    </row>
    <row r="61" spans="1:20" ht="19.5" customHeight="1">
      <c r="A61" s="398" t="s">
        <v>27</v>
      </c>
      <c r="B61" s="398"/>
      <c r="C61" s="398"/>
      <c r="D61" s="398"/>
      <c r="E61" s="398"/>
      <c r="F61" s="398"/>
      <c r="G61" s="398"/>
      <c r="H61" s="398"/>
      <c r="I61" s="398" t="s">
        <v>27</v>
      </c>
      <c r="J61" s="398"/>
      <c r="K61" s="398"/>
      <c r="L61" s="398"/>
      <c r="M61" s="398"/>
      <c r="N61" s="398"/>
      <c r="O61" s="398"/>
      <c r="P61" s="398"/>
      <c r="Q61" s="1"/>
      <c r="R61" s="1"/>
      <c r="S61" s="1"/>
      <c r="T61" s="1"/>
    </row>
    <row r="62" spans="1:20" ht="22.5" customHeight="1">
      <c r="A62" s="16" t="s">
        <v>44</v>
      </c>
      <c r="B62" s="2" t="s">
        <v>49</v>
      </c>
      <c r="C62" s="2"/>
      <c r="D62" s="2"/>
      <c r="E62" s="110" t="str">
        <f>E54</f>
        <v>в.к.  52    кг</v>
      </c>
      <c r="F62" s="2"/>
      <c r="G62" s="2"/>
      <c r="H62" s="2"/>
      <c r="I62" s="16" t="s">
        <v>46</v>
      </c>
      <c r="J62" s="2" t="s">
        <v>49</v>
      </c>
      <c r="K62" s="2"/>
      <c r="L62" s="2"/>
      <c r="M62" s="110" t="str">
        <f>M40</f>
        <v>в.к.  52    кг</v>
      </c>
      <c r="N62" s="2"/>
      <c r="O62" s="2"/>
      <c r="P62" s="2"/>
      <c r="Q62" s="1"/>
      <c r="R62" s="1"/>
      <c r="S62" s="1"/>
      <c r="T62" s="1"/>
    </row>
    <row r="63" spans="1:20" ht="12" customHeight="1">
      <c r="A63" s="340" t="s">
        <v>0</v>
      </c>
      <c r="B63" s="340" t="s">
        <v>1</v>
      </c>
      <c r="C63" s="340" t="s">
        <v>2</v>
      </c>
      <c r="D63" s="340" t="s">
        <v>3</v>
      </c>
      <c r="E63" s="340" t="s">
        <v>9</v>
      </c>
      <c r="F63" s="340" t="s">
        <v>10</v>
      </c>
      <c r="G63" s="340" t="s">
        <v>11</v>
      </c>
      <c r="H63" s="340" t="s">
        <v>12</v>
      </c>
      <c r="I63" s="340" t="s">
        <v>0</v>
      </c>
      <c r="J63" s="340" t="s">
        <v>1</v>
      </c>
      <c r="K63" s="340" t="s">
        <v>2</v>
      </c>
      <c r="L63" s="340" t="s">
        <v>3</v>
      </c>
      <c r="M63" s="340" t="s">
        <v>9</v>
      </c>
      <c r="N63" s="340" t="s">
        <v>10</v>
      </c>
      <c r="O63" s="340" t="s">
        <v>11</v>
      </c>
      <c r="P63" s="340" t="s">
        <v>12</v>
      </c>
      <c r="Q63" s="1"/>
      <c r="R63" s="1"/>
      <c r="S63" s="1"/>
      <c r="T63" s="1"/>
    </row>
    <row r="64" spans="1:20" ht="12" customHeight="1">
      <c r="A64" s="197"/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"/>
      <c r="R64" s="1"/>
      <c r="S64" s="1"/>
      <c r="T64" s="1"/>
    </row>
    <row r="65" spans="1:20" ht="12" customHeight="1">
      <c r="A65" s="349">
        <f>'пр. хода'!V47</f>
        <v>2</v>
      </c>
      <c r="B65" s="382" t="str">
        <f>VLOOKUP(A65,'пр.взвешивания'!B1:G183,2,FALSE)</f>
        <v>МИРЗОЯН Сусанна Кареновна</v>
      </c>
      <c r="C65" s="384" t="str">
        <f>VLOOKUP(A65,'пр.взвешивания'!B1:G160,3,FALSE)</f>
        <v>20.01.86 ЗМС</v>
      </c>
      <c r="D65" s="384" t="str">
        <f>VLOOKUP(A65,'пр.взвешивания'!B1:G131,4,FALSE)</f>
        <v>ПФО</v>
      </c>
      <c r="E65" s="342"/>
      <c r="F65" s="346"/>
      <c r="G65" s="347"/>
      <c r="H65" s="340"/>
      <c r="I65" s="349">
        <f>'пр. хода'!V65</f>
        <v>12</v>
      </c>
      <c r="J65" s="382" t="str">
        <f>VLOOKUP(I65,'пр.взвешивания'!B1:G166,2,FALSE)</f>
        <v>АЛИЕВА Диана Владиславовна</v>
      </c>
      <c r="K65" s="384" t="str">
        <f>VLOOKUP(I65,'пр.взвешивания'!B1:G178,3,FALSE)</f>
        <v>02.11.89 мсмк</v>
      </c>
      <c r="L65" s="384" t="str">
        <f>VLOOKUP(I65,'пр.взвешивания'!B1:G197,4,FALSE)</f>
        <v>МОС</v>
      </c>
      <c r="M65" s="342"/>
      <c r="N65" s="346"/>
      <c r="O65" s="347"/>
      <c r="P65" s="340"/>
      <c r="Q65" s="1"/>
      <c r="R65" s="1"/>
      <c r="S65" s="1"/>
      <c r="T65" s="1"/>
    </row>
    <row r="66" spans="1:20" ht="12" customHeight="1">
      <c r="A66" s="350"/>
      <c r="B66" s="383"/>
      <c r="C66" s="342"/>
      <c r="D66" s="342"/>
      <c r="E66" s="342"/>
      <c r="F66" s="342"/>
      <c r="G66" s="347"/>
      <c r="H66" s="340"/>
      <c r="I66" s="350"/>
      <c r="J66" s="383"/>
      <c r="K66" s="342"/>
      <c r="L66" s="342"/>
      <c r="M66" s="342"/>
      <c r="N66" s="342"/>
      <c r="O66" s="347"/>
      <c r="P66" s="340"/>
      <c r="Q66" s="1"/>
      <c r="R66" s="1"/>
      <c r="S66" s="1"/>
      <c r="T66" s="1"/>
    </row>
    <row r="67" spans="1:20" ht="12" customHeight="1">
      <c r="A67" s="197">
        <f>'пр. хода'!V51</f>
        <v>4</v>
      </c>
      <c r="B67" s="382" t="str">
        <f>VLOOKUP(A67,'пр.взвешивания'!B1:G185,2,FALSE)</f>
        <v>КИРСАНОВА Наталья Алексеевна</v>
      </c>
      <c r="C67" s="384" t="str">
        <f>VLOOKUP(A67,'пр.взвешивания'!B1:G162,3,FALSE)</f>
        <v>30.04.88 КМС</v>
      </c>
      <c r="D67" s="384" t="str">
        <f>VLOOKUP(A67,'пр.взвешивания'!B1:G133,4,FALSE)</f>
        <v>ПФО</v>
      </c>
      <c r="E67" s="385"/>
      <c r="F67" s="385"/>
      <c r="G67" s="197"/>
      <c r="H67" s="197"/>
      <c r="I67" s="197">
        <f>'пр. хода'!V69</f>
        <v>14</v>
      </c>
      <c r="J67" s="382" t="str">
        <f>VLOOKUP(I67,'пр.взвешивания'!B1:G168,2,FALSE)</f>
        <v>МИХАЙЛОВА Дарья Андреевна</v>
      </c>
      <c r="K67" s="384" t="str">
        <f>VLOOKUP(I67,'пр.взвешивания'!B1:G180,3,FALSE)</f>
        <v>27.11.91 МС</v>
      </c>
      <c r="L67" s="384" t="str">
        <f>VLOOKUP(I67,'пр.взвешивания'!B23:G199,4,FALSE)</f>
        <v>ЦФО</v>
      </c>
      <c r="M67" s="385"/>
      <c r="N67" s="385"/>
      <c r="O67" s="197"/>
      <c r="P67" s="197"/>
      <c r="Q67" s="1"/>
      <c r="R67" s="1"/>
      <c r="S67" s="1"/>
      <c r="T67" s="1"/>
    </row>
    <row r="68" spans="1:20" ht="12" customHeight="1" thickBot="1">
      <c r="A68" s="394"/>
      <c r="B68" s="396"/>
      <c r="C68" s="397"/>
      <c r="D68" s="397"/>
      <c r="E68" s="393"/>
      <c r="F68" s="393"/>
      <c r="G68" s="394"/>
      <c r="H68" s="394"/>
      <c r="I68" s="394"/>
      <c r="J68" s="396"/>
      <c r="K68" s="397"/>
      <c r="L68" s="397"/>
      <c r="M68" s="393"/>
      <c r="N68" s="393"/>
      <c r="O68" s="394"/>
      <c r="P68" s="394"/>
      <c r="Q68" s="1"/>
      <c r="R68" s="1"/>
      <c r="S68" s="1"/>
      <c r="T68" s="1"/>
    </row>
    <row r="69" spans="1:20" ht="12" customHeight="1">
      <c r="A69" s="403">
        <f>'пр. хода'!V49</f>
        <v>5</v>
      </c>
      <c r="B69" s="391" t="str">
        <f>VLOOKUP(A69,'пр.взвешивания'!B1:G187,2,FALSE)</f>
        <v>ВИЦИНА Юлия Вячеславовна</v>
      </c>
      <c r="C69" s="392" t="str">
        <f>VLOOKUP(A69,'пр.взвешивания'!B1:G164,3,FALSE)</f>
        <v>09.06.90 мс</v>
      </c>
      <c r="D69" s="392" t="str">
        <f>VLOOKUP(A69,'пр.взвешивания'!B1:G135,4,FALSE)</f>
        <v>ДВФО</v>
      </c>
      <c r="E69" s="399"/>
      <c r="F69" s="400"/>
      <c r="G69" s="401"/>
      <c r="H69" s="402"/>
      <c r="I69" s="403">
        <f>'пр. хода'!V67</f>
        <v>15</v>
      </c>
      <c r="J69" s="391" t="str">
        <f>VLOOKUP(I69,'пр.взвешивания'!B1:G170,2,FALSE)</f>
        <v>ТАРТЫКОВА Надежда Зиннатовна</v>
      </c>
      <c r="K69" s="392" t="str">
        <f>VLOOKUP(I69,'пр.взвешивания'!B1:G182,3,FALSE)</f>
        <v>21.05.90 мс</v>
      </c>
      <c r="L69" s="392" t="str">
        <f>VLOOKUP(I69,'пр.взвешивания'!B1:G201,4,FALSE)</f>
        <v>СФО</v>
      </c>
      <c r="M69" s="399"/>
      <c r="N69" s="400"/>
      <c r="O69" s="401"/>
      <c r="P69" s="402"/>
      <c r="Q69" s="1"/>
      <c r="R69" s="1"/>
      <c r="S69" s="1"/>
      <c r="T69" s="1"/>
    </row>
    <row r="70" spans="1:20" ht="12" customHeight="1">
      <c r="A70" s="198"/>
      <c r="B70" s="383"/>
      <c r="C70" s="342"/>
      <c r="D70" s="342"/>
      <c r="E70" s="342"/>
      <c r="F70" s="342"/>
      <c r="G70" s="347"/>
      <c r="H70" s="340"/>
      <c r="I70" s="198"/>
      <c r="J70" s="383"/>
      <c r="K70" s="342"/>
      <c r="L70" s="342"/>
      <c r="M70" s="342"/>
      <c r="N70" s="342"/>
      <c r="O70" s="347"/>
      <c r="P70" s="340"/>
      <c r="Q70" s="1"/>
      <c r="R70" s="1"/>
      <c r="S70" s="1"/>
      <c r="T70" s="1"/>
    </row>
    <row r="71" spans="1:20" ht="12" customHeight="1">
      <c r="A71" s="197">
        <f>'пр. хода'!V53</f>
        <v>3</v>
      </c>
      <c r="B71" s="382" t="str">
        <f>VLOOKUP(A71,'пр.взвешивания'!B1:G189,2,FALSE)</f>
        <v>СЕНЮЕВА Мария Владимировна</v>
      </c>
      <c r="C71" s="384" t="str">
        <f>VLOOKUP(A71,'пр.взвешивания'!B1:G166,3,FALSE)</f>
        <v>25.12.88 КМС</v>
      </c>
      <c r="D71" s="384" t="str">
        <f>VLOOKUP(A71,'пр.взвешивания'!B1:G137,4,FALSE)</f>
        <v>МОС</v>
      </c>
      <c r="E71" s="385"/>
      <c r="F71" s="385"/>
      <c r="G71" s="197"/>
      <c r="H71" s="197"/>
      <c r="I71" s="197">
        <f>'пр. хода'!V71</f>
        <v>11</v>
      </c>
      <c r="J71" s="382" t="str">
        <f>VLOOKUP(I71,'пр.взвешивания'!B1:G172,2,FALSE)</f>
        <v>ХАЛИКОВА Анжелика Ринатовна</v>
      </c>
      <c r="K71" s="384" t="str">
        <f>VLOOKUP(I71,'пр.взвешивания'!B1:G184,3,FALSE)</f>
        <v>23.05.93 КМС</v>
      </c>
      <c r="L71" s="384" t="str">
        <f>VLOOKUP(I71,'пр.взвешивания'!B1:G203,4,FALSE)</f>
        <v>ПФО</v>
      </c>
      <c r="M71" s="385"/>
      <c r="N71" s="385"/>
      <c r="O71" s="197"/>
      <c r="P71" s="197"/>
      <c r="Q71" s="1"/>
      <c r="R71" s="1"/>
      <c r="S71" s="1"/>
      <c r="T71" s="1"/>
    </row>
    <row r="72" spans="1:20" ht="12" customHeight="1">
      <c r="A72" s="198"/>
      <c r="B72" s="383"/>
      <c r="C72" s="342"/>
      <c r="D72" s="342"/>
      <c r="E72" s="386"/>
      <c r="F72" s="386"/>
      <c r="G72" s="198"/>
      <c r="H72" s="198"/>
      <c r="I72" s="198"/>
      <c r="J72" s="383"/>
      <c r="K72" s="342"/>
      <c r="L72" s="342"/>
      <c r="M72" s="386"/>
      <c r="N72" s="386"/>
      <c r="O72" s="198"/>
      <c r="P72" s="198"/>
      <c r="Q72" s="1"/>
      <c r="R72" s="1"/>
      <c r="S72" s="1"/>
      <c r="T72" s="1"/>
    </row>
    <row r="73" spans="1:20" ht="27" customHeight="1">
      <c r="A73" s="16" t="s">
        <v>44</v>
      </c>
      <c r="B73" s="2" t="s">
        <v>50</v>
      </c>
      <c r="E73" s="110" t="str">
        <f>E62</f>
        <v>в.к.  52    кг</v>
      </c>
      <c r="I73" s="16" t="s">
        <v>46</v>
      </c>
      <c r="J73" s="2" t="s">
        <v>50</v>
      </c>
      <c r="M73" s="110" t="str">
        <f>M62</f>
        <v>в.к.  52    кг</v>
      </c>
      <c r="Q73" s="1"/>
      <c r="R73" s="1"/>
      <c r="S73" s="1"/>
      <c r="T73" s="1"/>
    </row>
    <row r="74" spans="1:20" ht="12" customHeight="1">
      <c r="A74" s="349">
        <f>'пр. хода'!V47</f>
        <v>2</v>
      </c>
      <c r="B74" s="382" t="str">
        <f>VLOOKUP(A74,'пр.взвешивания'!B1:G192,2,FALSE)</f>
        <v>МИРЗОЯН Сусанна Кареновна</v>
      </c>
      <c r="C74" s="384" t="str">
        <f>VLOOKUP(A74,'пр.взвешивания'!B1:G169,3,FALSE)</f>
        <v>20.01.86 ЗМС</v>
      </c>
      <c r="D74" s="384" t="str">
        <f>VLOOKUP(A74,'пр.взвешивания'!B1:G140,4,FALSE)</f>
        <v>ПФО</v>
      </c>
      <c r="E74" s="342"/>
      <c r="F74" s="346"/>
      <c r="G74" s="347"/>
      <c r="H74" s="340"/>
      <c r="I74" s="349">
        <f>'пр. хода'!V65</f>
        <v>12</v>
      </c>
      <c r="J74" s="382" t="str">
        <f>VLOOKUP(I74,'пр.взвешивания'!B1:G175,2,FALSE)</f>
        <v>АЛИЕВА Диана Владиславовна</v>
      </c>
      <c r="K74" s="384" t="str">
        <f>VLOOKUP(I74,'пр.взвешивания'!B1:G187,3,FALSE)</f>
        <v>02.11.89 мсмк</v>
      </c>
      <c r="L74" s="384" t="str">
        <f>VLOOKUP(I74,'пр.взвешивания'!B1:G206,4,FALSE)</f>
        <v>МОС</v>
      </c>
      <c r="M74" s="342"/>
      <c r="N74" s="346"/>
      <c r="O74" s="347"/>
      <c r="P74" s="340"/>
      <c r="Q74" s="1"/>
      <c r="R74" s="1"/>
      <c r="S74" s="1"/>
      <c r="T74" s="1"/>
    </row>
    <row r="75" spans="1:20" ht="12" customHeight="1">
      <c r="A75" s="350"/>
      <c r="B75" s="383"/>
      <c r="C75" s="342"/>
      <c r="D75" s="342"/>
      <c r="E75" s="342"/>
      <c r="F75" s="342"/>
      <c r="G75" s="347"/>
      <c r="H75" s="340"/>
      <c r="I75" s="350"/>
      <c r="J75" s="383"/>
      <c r="K75" s="342"/>
      <c r="L75" s="342"/>
      <c r="M75" s="342"/>
      <c r="N75" s="342"/>
      <c r="O75" s="347"/>
      <c r="P75" s="340"/>
      <c r="Q75" s="1"/>
      <c r="R75" s="1"/>
      <c r="S75" s="1"/>
      <c r="T75" s="1"/>
    </row>
    <row r="76" spans="1:20" ht="12" customHeight="1">
      <c r="A76" s="197">
        <f>'пр. хода'!V49</f>
        <v>5</v>
      </c>
      <c r="B76" s="382" t="str">
        <f>VLOOKUP(A76,'пр.взвешивания'!B1:G194,2,FALSE)</f>
        <v>ВИЦИНА Юлия Вячеславовна</v>
      </c>
      <c r="C76" s="384" t="str">
        <f>VLOOKUP(A76,'пр.взвешивания'!B1:G171,3,FALSE)</f>
        <v>09.06.90 мс</v>
      </c>
      <c r="D76" s="384" t="str">
        <f>VLOOKUP(A76,'пр.взвешивания'!B1:G142,4,FALSE)</f>
        <v>ДВФО</v>
      </c>
      <c r="E76" s="385"/>
      <c r="F76" s="385"/>
      <c r="G76" s="197"/>
      <c r="H76" s="197"/>
      <c r="I76" s="197">
        <f>'пр. хода'!V67</f>
        <v>15</v>
      </c>
      <c r="J76" s="382" t="str">
        <f>VLOOKUP(I76,'пр.взвешивания'!B1:G177,2,FALSE)</f>
        <v>ТАРТЫКОВА Надежда Зиннатовна</v>
      </c>
      <c r="K76" s="384" t="str">
        <f>VLOOKUP(I76,'пр.взвешивания'!B1:G189,3,FALSE)</f>
        <v>21.05.90 мс</v>
      </c>
      <c r="L76" s="384" t="str">
        <f>VLOOKUP(I76,'пр.взвешивания'!B1:G208,4,FALSE)</f>
        <v>СФО</v>
      </c>
      <c r="M76" s="385"/>
      <c r="N76" s="385"/>
      <c r="O76" s="197"/>
      <c r="P76" s="197"/>
      <c r="Q76" s="1"/>
      <c r="R76" s="1"/>
      <c r="S76" s="1"/>
      <c r="T76" s="1"/>
    </row>
    <row r="77" spans="1:20" ht="12" customHeight="1" thickBot="1">
      <c r="A77" s="394"/>
      <c r="B77" s="396"/>
      <c r="C77" s="397"/>
      <c r="D77" s="397"/>
      <c r="E77" s="393"/>
      <c r="F77" s="393"/>
      <c r="G77" s="394"/>
      <c r="H77" s="394"/>
      <c r="I77" s="394"/>
      <c r="J77" s="396"/>
      <c r="K77" s="397"/>
      <c r="L77" s="397"/>
      <c r="M77" s="393"/>
      <c r="N77" s="393"/>
      <c r="O77" s="394"/>
      <c r="P77" s="394"/>
      <c r="Q77" s="1"/>
      <c r="R77" s="1"/>
      <c r="S77" s="1"/>
      <c r="T77" s="1"/>
    </row>
    <row r="78" spans="1:20" ht="12" customHeight="1">
      <c r="A78" s="403">
        <f>'пр. хода'!V53</f>
        <v>3</v>
      </c>
      <c r="B78" s="391" t="str">
        <f>VLOOKUP(A78,'пр.взвешивания'!B1:G196,2,FALSE)</f>
        <v>СЕНЮЕВА Мария Владимировна</v>
      </c>
      <c r="C78" s="392" t="str">
        <f>VLOOKUP(A78,'пр.взвешивания'!B1:G173,3,FALSE)</f>
        <v>25.12.88 КМС</v>
      </c>
      <c r="D78" s="392" t="str">
        <f>VLOOKUP(A78,'пр.взвешивания'!B1:G144,4,FALSE)</f>
        <v>МОС</v>
      </c>
      <c r="E78" s="399"/>
      <c r="F78" s="400"/>
      <c r="G78" s="401"/>
      <c r="H78" s="402"/>
      <c r="I78" s="403">
        <f>'пр. хода'!V71</f>
        <v>11</v>
      </c>
      <c r="J78" s="391" t="str">
        <f>VLOOKUP(I78,'пр.взвешивания'!B1:G179,2,FALSE)</f>
        <v>ХАЛИКОВА Анжелика Ринатовна</v>
      </c>
      <c r="K78" s="392" t="str">
        <f>VLOOKUP(I78,'пр.взвешивания'!B1:G191,3,FALSE)</f>
        <v>23.05.93 КМС</v>
      </c>
      <c r="L78" s="392" t="str">
        <f>VLOOKUP(I78,'пр.взвешивания'!B1:G210,4,FALSE)</f>
        <v>ПФО</v>
      </c>
      <c r="M78" s="399"/>
      <c r="N78" s="400"/>
      <c r="O78" s="401"/>
      <c r="P78" s="402"/>
      <c r="Q78" s="1"/>
      <c r="R78" s="1"/>
      <c r="S78" s="1"/>
      <c r="T78" s="1"/>
    </row>
    <row r="79" spans="1:20" ht="12" customHeight="1">
      <c r="A79" s="198"/>
      <c r="B79" s="383"/>
      <c r="C79" s="342"/>
      <c r="D79" s="342"/>
      <c r="E79" s="342"/>
      <c r="F79" s="342"/>
      <c r="G79" s="347"/>
      <c r="H79" s="340"/>
      <c r="I79" s="198"/>
      <c r="J79" s="383"/>
      <c r="K79" s="342"/>
      <c r="L79" s="342"/>
      <c r="M79" s="342"/>
      <c r="N79" s="342"/>
      <c r="O79" s="347"/>
      <c r="P79" s="340"/>
      <c r="Q79" s="1"/>
      <c r="R79" s="1"/>
      <c r="S79" s="1"/>
      <c r="T79" s="1"/>
    </row>
    <row r="80" spans="1:20" ht="12.75">
      <c r="A80" s="197">
        <f>'пр. хода'!V51</f>
        <v>4</v>
      </c>
      <c r="B80" s="382" t="str">
        <f>VLOOKUP(A80,'пр.взвешивания'!B1:G198,2,FALSE)</f>
        <v>КИРСАНОВА Наталья Алексеевна</v>
      </c>
      <c r="C80" s="384" t="str">
        <f>VLOOKUP(A80,'пр.взвешивания'!B1:G175,3,FALSE)</f>
        <v>30.04.88 КМС</v>
      </c>
      <c r="D80" s="384" t="str">
        <f>VLOOKUP(A80,'пр.взвешивания'!B1:G146,4,FALSE)</f>
        <v>ПФО</v>
      </c>
      <c r="E80" s="385"/>
      <c r="F80" s="385"/>
      <c r="G80" s="197"/>
      <c r="H80" s="197"/>
      <c r="I80" s="197">
        <f>'пр. хода'!V69</f>
        <v>14</v>
      </c>
      <c r="J80" s="382" t="str">
        <f>VLOOKUP(I80,'пр.взвешивания'!B1:G181,2,FALSE)</f>
        <v>МИХАЙЛОВА Дарья Андреевна</v>
      </c>
      <c r="K80" s="384" t="str">
        <f>VLOOKUP(I80,'пр.взвешивания'!B1:G193,3,FALSE)</f>
        <v>27.11.91 МС</v>
      </c>
      <c r="L80" s="384" t="str">
        <f>VLOOKUP(I80,'пр.взвешивания'!B1:G212,4,FALSE)</f>
        <v>ЦФО</v>
      </c>
      <c r="M80" s="385"/>
      <c r="N80" s="385"/>
      <c r="O80" s="197"/>
      <c r="P80" s="197"/>
      <c r="Q80" s="1"/>
      <c r="R80" s="1"/>
      <c r="S80" s="1"/>
      <c r="T80" s="1"/>
    </row>
    <row r="81" spans="1:20" ht="12.75">
      <c r="A81" s="198"/>
      <c r="B81" s="383"/>
      <c r="C81" s="342"/>
      <c r="D81" s="342"/>
      <c r="E81" s="386"/>
      <c r="F81" s="386"/>
      <c r="G81" s="198"/>
      <c r="H81" s="198"/>
      <c r="I81" s="198"/>
      <c r="J81" s="383"/>
      <c r="K81" s="342"/>
      <c r="L81" s="342"/>
      <c r="M81" s="386"/>
      <c r="N81" s="386"/>
      <c r="O81" s="198"/>
      <c r="P81" s="198"/>
      <c r="Q81" s="1"/>
      <c r="R81" s="1"/>
      <c r="S81" s="1"/>
      <c r="T81" s="1"/>
    </row>
    <row r="82" spans="1:20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/>
      <c r="R82" s="1"/>
      <c r="S82" s="1"/>
      <c r="T82" s="1"/>
    </row>
    <row r="83" spans="1:17" ht="22.5" customHeight="1">
      <c r="A83" s="16" t="s">
        <v>45</v>
      </c>
      <c r="B83" s="2" t="s">
        <v>49</v>
      </c>
      <c r="C83" s="2"/>
      <c r="D83" s="2"/>
      <c r="E83" s="110" t="str">
        <f>E73</f>
        <v>в.к.  52    кг</v>
      </c>
      <c r="F83" s="2"/>
      <c r="G83" s="2"/>
      <c r="H83" s="2"/>
      <c r="I83" s="16" t="s">
        <v>47</v>
      </c>
      <c r="J83" s="2" t="s">
        <v>49</v>
      </c>
      <c r="K83" s="2"/>
      <c r="L83" s="2"/>
      <c r="M83" s="110" t="str">
        <f>M73</f>
        <v>в.к.  52    кг</v>
      </c>
      <c r="N83" s="2"/>
      <c r="O83" s="2"/>
      <c r="P83" s="2"/>
      <c r="Q83" s="3"/>
    </row>
    <row r="84" spans="1:17" ht="12.75" customHeight="1">
      <c r="A84" s="340" t="s">
        <v>0</v>
      </c>
      <c r="B84" s="340" t="s">
        <v>1</v>
      </c>
      <c r="C84" s="340" t="s">
        <v>2</v>
      </c>
      <c r="D84" s="340" t="s">
        <v>3</v>
      </c>
      <c r="E84" s="340" t="s">
        <v>9</v>
      </c>
      <c r="F84" s="340" t="s">
        <v>10</v>
      </c>
      <c r="G84" s="340" t="s">
        <v>11</v>
      </c>
      <c r="H84" s="340" t="s">
        <v>12</v>
      </c>
      <c r="I84" s="340" t="s">
        <v>0</v>
      </c>
      <c r="J84" s="340" t="s">
        <v>1</v>
      </c>
      <c r="K84" s="340" t="s">
        <v>2</v>
      </c>
      <c r="L84" s="340" t="s">
        <v>3</v>
      </c>
      <c r="M84" s="340" t="s">
        <v>9</v>
      </c>
      <c r="N84" s="340" t="s">
        <v>10</v>
      </c>
      <c r="O84" s="340" t="s">
        <v>11</v>
      </c>
      <c r="P84" s="340" t="s">
        <v>12</v>
      </c>
      <c r="Q84" s="3"/>
    </row>
    <row r="85" spans="1:17" ht="12.75">
      <c r="A85" s="197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3"/>
    </row>
    <row r="86" spans="1:17" ht="12.75">
      <c r="A86" s="349">
        <f>'пр. хода'!V56</f>
        <v>7</v>
      </c>
      <c r="B86" s="382" t="str">
        <f>VLOOKUP(A86,'пр.взвешивания'!B1:G204,2,FALSE)</f>
        <v>ЧЕРНЕЦОВА Наталья Борисовна</v>
      </c>
      <c r="C86" s="384" t="str">
        <f>VLOOKUP(A86,'пр.взвешивания'!B1:G181,3,FALSE)</f>
        <v>04.05.86 мсмк</v>
      </c>
      <c r="D86" s="384" t="str">
        <f>VLOOKUP(A86,'пр.взвешивания'!B1:G152,4,FALSE)</f>
        <v>МОС</v>
      </c>
      <c r="E86" s="342"/>
      <c r="F86" s="346"/>
      <c r="G86" s="347"/>
      <c r="H86" s="340"/>
      <c r="I86" s="349">
        <f>'пр. хода'!V74</f>
        <v>17</v>
      </c>
      <c r="J86" s="382" t="str">
        <f>VLOOKUP(I86,'пр.взвешивания'!B1:G187,2,FALSE)</f>
        <v>ГРЕБЕННИКОВА Анна Владимировна</v>
      </c>
      <c r="K86" s="384" t="str">
        <f>VLOOKUP(I86,'пр.взвешивания'!B1:G199,3,FALSE)</f>
        <v>12.07.86 МС</v>
      </c>
      <c r="L86" s="384" t="str">
        <f>VLOOKUP(I86,'пр.взвешивания'!B1:G218,4,FALSE)</f>
        <v>ЦФО</v>
      </c>
      <c r="M86" s="342"/>
      <c r="N86" s="346"/>
      <c r="O86" s="347"/>
      <c r="P86" s="340"/>
      <c r="Q86" s="3"/>
    </row>
    <row r="87" spans="1:17" ht="12.75">
      <c r="A87" s="350"/>
      <c r="B87" s="383"/>
      <c r="C87" s="342"/>
      <c r="D87" s="342"/>
      <c r="E87" s="342"/>
      <c r="F87" s="342"/>
      <c r="G87" s="347"/>
      <c r="H87" s="340"/>
      <c r="I87" s="350"/>
      <c r="J87" s="383"/>
      <c r="K87" s="342"/>
      <c r="L87" s="342"/>
      <c r="M87" s="342"/>
      <c r="N87" s="342"/>
      <c r="O87" s="347"/>
      <c r="P87" s="340"/>
      <c r="Q87" s="3"/>
    </row>
    <row r="88" spans="1:17" ht="12.75">
      <c r="A88" s="197">
        <f>'пр. хода'!V60</f>
        <v>9</v>
      </c>
      <c r="B88" s="382" t="str">
        <f>VLOOKUP(A88,'пр.взвешивания'!B1:G206,2,FALSE)</f>
        <v>ДУБИНИНА Елена Владимировна</v>
      </c>
      <c r="C88" s="384" t="str">
        <f>VLOOKUP(A88,'пр.взвешивания'!B22:G183,3,FALSE)</f>
        <v>11.08.87 мс</v>
      </c>
      <c r="D88" s="384" t="str">
        <f>VLOOKUP(A88,'пр.взвешивания'!B1:G154,4,FALSE)</f>
        <v>ЦФО</v>
      </c>
      <c r="E88" s="385"/>
      <c r="F88" s="385"/>
      <c r="G88" s="197"/>
      <c r="H88" s="197"/>
      <c r="I88" s="197">
        <f>'пр. хода'!V78</f>
        <v>19</v>
      </c>
      <c r="J88" s="382" t="str">
        <f>VLOOKUP(I88,'пр.взвешивания'!B1:G189,2,FALSE)</f>
        <v>ГОРЕЛИКОВА Анна Вадимовна</v>
      </c>
      <c r="K88" s="384" t="str">
        <f>VLOOKUP(I88,'пр.взвешивания'!B1:G201,3,FALSE)</f>
        <v>06.03.92 МС</v>
      </c>
      <c r="L88" s="384" t="str">
        <f>VLOOKUP(I88,'пр.взвешивания'!B1:G220,4,FALSE)</f>
        <v>ЮФО</v>
      </c>
      <c r="M88" s="385"/>
      <c r="N88" s="385"/>
      <c r="O88" s="197"/>
      <c r="P88" s="197"/>
      <c r="Q88" s="3"/>
    </row>
    <row r="89" spans="1:17" ht="13.5" thickBot="1">
      <c r="A89" s="394"/>
      <c r="B89" s="396"/>
      <c r="C89" s="397"/>
      <c r="D89" s="397"/>
      <c r="E89" s="393"/>
      <c r="F89" s="393"/>
      <c r="G89" s="394"/>
      <c r="H89" s="394"/>
      <c r="I89" s="394"/>
      <c r="J89" s="396"/>
      <c r="K89" s="397"/>
      <c r="L89" s="397"/>
      <c r="M89" s="393"/>
      <c r="N89" s="393"/>
      <c r="O89" s="394"/>
      <c r="P89" s="394"/>
      <c r="Q89" s="3"/>
    </row>
    <row r="90" spans="1:17" ht="12.75">
      <c r="A90" s="403">
        <f>'пр. хода'!V58</f>
        <v>10</v>
      </c>
      <c r="B90" s="391" t="str">
        <f>VLOOKUP(A90,'пр.взвешивания'!B1:G208,2,FALSE)</f>
        <v>ВАЛЕЕВА Лилия Ревгатовна</v>
      </c>
      <c r="C90" s="392" t="str">
        <f>VLOOKUP(A90,'пр.взвешивания'!B1:G185,3,FALSE)</f>
        <v>20.11.88 мс</v>
      </c>
      <c r="D90" s="392" t="str">
        <f>VLOOKUP(A90,'пр.взвешивания'!B1:G156,4,FALSE)</f>
        <v>ПФО</v>
      </c>
      <c r="E90" s="399"/>
      <c r="F90" s="400"/>
      <c r="G90" s="401"/>
      <c r="H90" s="402"/>
      <c r="I90" s="403">
        <f>'пр. хода'!V76</f>
        <v>18</v>
      </c>
      <c r="J90" s="391" t="str">
        <f>VLOOKUP(I90,'пр.взвешивания'!B1:G191,2,FALSE)</f>
        <v>ХАРИТОНОВА Анна Игоревна</v>
      </c>
      <c r="K90" s="392" t="str">
        <f>VLOOKUP(I90,'пр.взвешивания'!B1:G203,3,FALSE)</f>
        <v>12.3.85 кмс</v>
      </c>
      <c r="L90" s="392" t="str">
        <f>VLOOKUP(I90,'пр.взвешивания'!B1:G222,4,FALSE)</f>
        <v>МОС</v>
      </c>
      <c r="M90" s="399"/>
      <c r="N90" s="400"/>
      <c r="O90" s="401"/>
      <c r="P90" s="402"/>
      <c r="Q90" s="3"/>
    </row>
    <row r="91" spans="1:17" ht="12.75">
      <c r="A91" s="198"/>
      <c r="B91" s="383"/>
      <c r="C91" s="342"/>
      <c r="D91" s="342"/>
      <c r="E91" s="342"/>
      <c r="F91" s="342"/>
      <c r="G91" s="347"/>
      <c r="H91" s="340"/>
      <c r="I91" s="198"/>
      <c r="J91" s="383"/>
      <c r="K91" s="342"/>
      <c r="L91" s="342"/>
      <c r="M91" s="342"/>
      <c r="N91" s="342"/>
      <c r="O91" s="347"/>
      <c r="P91" s="340"/>
      <c r="Q91" s="3"/>
    </row>
    <row r="92" spans="1:17" ht="12.75">
      <c r="A92" s="197">
        <f>'пр. хода'!V62</f>
        <v>8</v>
      </c>
      <c r="B92" s="382" t="str">
        <f>VLOOKUP(A92,'пр.взвешивания'!B1:G210,2,FALSE)</f>
        <v>СЕХНИАШВИЛИИ Этери Шотаевна</v>
      </c>
      <c r="C92" s="384" t="str">
        <f>VLOOKUP(A92,'пр.взвешивания'!B1:G187,3,FALSE)</f>
        <v>19.10.91 МС</v>
      </c>
      <c r="D92" s="384" t="str">
        <f>VLOOKUP(A92,'пр.взвешивания'!B1:G158,4,FALSE)</f>
        <v>ЮФО</v>
      </c>
      <c r="E92" s="385"/>
      <c r="F92" s="385"/>
      <c r="G92" s="197"/>
      <c r="H92" s="197"/>
      <c r="I92" s="197">
        <f>'пр. хода'!V80</f>
        <v>16</v>
      </c>
      <c r="J92" s="382" t="str">
        <f>VLOOKUP(I92,'пр.взвешивания'!B1:G193,2,FALSE)</f>
        <v>КУЗЯЕВА Анна Владимировна</v>
      </c>
      <c r="K92" s="384" t="str">
        <f>VLOOKUP(I92,'пр.взвешивания'!B1:G205,3,FALSE)</f>
        <v>18.04.89 МС</v>
      </c>
      <c r="L92" s="384" t="str">
        <f>VLOOKUP(I92,'пр.взвешивания'!B1:G224,4,FALSE)</f>
        <v>ПФО</v>
      </c>
      <c r="M92" s="385"/>
      <c r="N92" s="385"/>
      <c r="O92" s="197"/>
      <c r="P92" s="197"/>
      <c r="Q92" s="3"/>
    </row>
    <row r="93" spans="1:17" ht="12.75">
      <c r="A93" s="198"/>
      <c r="B93" s="383"/>
      <c r="C93" s="342"/>
      <c r="D93" s="342"/>
      <c r="E93" s="386"/>
      <c r="F93" s="386"/>
      <c r="G93" s="198"/>
      <c r="H93" s="198"/>
      <c r="I93" s="198"/>
      <c r="J93" s="383"/>
      <c r="K93" s="342"/>
      <c r="L93" s="342"/>
      <c r="M93" s="386"/>
      <c r="N93" s="386"/>
      <c r="O93" s="198"/>
      <c r="P93" s="198"/>
      <c r="Q93" s="3"/>
    </row>
    <row r="94" spans="1:17" ht="15.75">
      <c r="A94" s="16" t="s">
        <v>45</v>
      </c>
      <c r="B94" s="2" t="s">
        <v>50</v>
      </c>
      <c r="E94" s="110" t="str">
        <f>E83</f>
        <v>в.к.  52    кг</v>
      </c>
      <c r="I94" s="16" t="s">
        <v>47</v>
      </c>
      <c r="J94" s="2" t="s">
        <v>50</v>
      </c>
      <c r="M94" s="110" t="str">
        <f>M83</f>
        <v>в.к.  52    кг</v>
      </c>
      <c r="Q94" s="3"/>
    </row>
    <row r="95" spans="1:17" ht="12.75">
      <c r="A95" s="349">
        <f>'пр. хода'!V56</f>
        <v>7</v>
      </c>
      <c r="B95" s="382" t="str">
        <f>VLOOKUP(A95,'пр.взвешивания'!B1:G213,2,FALSE)</f>
        <v>ЧЕРНЕЦОВА Наталья Борисовна</v>
      </c>
      <c r="C95" s="384" t="str">
        <f>VLOOKUP(A95,'пр.взвешивания'!B1:G190,3,FALSE)</f>
        <v>04.05.86 мсмк</v>
      </c>
      <c r="D95" s="384" t="str">
        <f>VLOOKUP(A95,'пр.взвешивания'!B1:G161,4,FALSE)</f>
        <v>МОС</v>
      </c>
      <c r="E95" s="342"/>
      <c r="F95" s="346"/>
      <c r="G95" s="347"/>
      <c r="H95" s="340"/>
      <c r="I95" s="349">
        <f>'пр. хода'!V74</f>
        <v>17</v>
      </c>
      <c r="J95" s="382" t="str">
        <f>VLOOKUP(I95,'пр.взвешивания'!B1:G196,2,FALSE)</f>
        <v>ГРЕБЕННИКОВА Анна Владимировна</v>
      </c>
      <c r="K95" s="384" t="str">
        <f>VLOOKUP(I95,'пр.взвешивания'!B1:G208,3,FALSE)</f>
        <v>12.07.86 МС</v>
      </c>
      <c r="L95" s="384" t="str">
        <f>VLOOKUP(I95,'пр.взвешивания'!B1:G227,4,FALSE)</f>
        <v>ЦФО</v>
      </c>
      <c r="M95" s="342"/>
      <c r="N95" s="346"/>
      <c r="O95" s="347"/>
      <c r="P95" s="340"/>
      <c r="Q95" s="3"/>
    </row>
    <row r="96" spans="1:16" ht="12.75">
      <c r="A96" s="350"/>
      <c r="B96" s="383"/>
      <c r="C96" s="342"/>
      <c r="D96" s="342"/>
      <c r="E96" s="342"/>
      <c r="F96" s="342"/>
      <c r="G96" s="347"/>
      <c r="H96" s="340"/>
      <c r="I96" s="350"/>
      <c r="J96" s="383"/>
      <c r="K96" s="342"/>
      <c r="L96" s="342"/>
      <c r="M96" s="342"/>
      <c r="N96" s="342"/>
      <c r="O96" s="347"/>
      <c r="P96" s="340"/>
    </row>
    <row r="97" spans="1:16" ht="12.75">
      <c r="A97" s="197">
        <f>'пр. хода'!V58</f>
        <v>10</v>
      </c>
      <c r="B97" s="382" t="str">
        <f>VLOOKUP(A97,'пр.взвешивания'!B1:G215,2,FALSE)</f>
        <v>ВАЛЕЕВА Лилия Ревгатовна</v>
      </c>
      <c r="C97" s="384" t="str">
        <f>VLOOKUP(A97,'пр.взвешивания'!B1:G192,3,FALSE)</f>
        <v>20.11.88 мс</v>
      </c>
      <c r="D97" s="384" t="str">
        <f>VLOOKUP(A97,'пр.взвешивания'!B1:G163,4,FALSE)</f>
        <v>ПФО</v>
      </c>
      <c r="E97" s="385"/>
      <c r="F97" s="385"/>
      <c r="G97" s="197"/>
      <c r="H97" s="197"/>
      <c r="I97" s="197">
        <f>'пр. хода'!V76</f>
        <v>18</v>
      </c>
      <c r="J97" s="382" t="str">
        <f>VLOOKUP(I97,'пр.взвешивания'!B1:G198,2,FALSE)</f>
        <v>ХАРИТОНОВА Анна Игоревна</v>
      </c>
      <c r="K97" s="384" t="str">
        <f>VLOOKUP(I97,'пр.взвешивания'!B1:G210,3,FALSE)</f>
        <v>12.3.85 кмс</v>
      </c>
      <c r="L97" s="384" t="str">
        <f>VLOOKUP(I97,'пр.взвешивания'!B1:G229,4,FALSE)</f>
        <v>МОС</v>
      </c>
      <c r="M97" s="385"/>
      <c r="N97" s="385"/>
      <c r="O97" s="197"/>
      <c r="P97" s="197"/>
    </row>
    <row r="98" spans="1:16" ht="13.5" thickBot="1">
      <c r="A98" s="394"/>
      <c r="B98" s="396"/>
      <c r="C98" s="397"/>
      <c r="D98" s="397"/>
      <c r="E98" s="393"/>
      <c r="F98" s="393"/>
      <c r="G98" s="394"/>
      <c r="H98" s="394"/>
      <c r="I98" s="394"/>
      <c r="J98" s="396"/>
      <c r="K98" s="397"/>
      <c r="L98" s="397"/>
      <c r="M98" s="393"/>
      <c r="N98" s="393"/>
      <c r="O98" s="394"/>
      <c r="P98" s="394"/>
    </row>
    <row r="99" spans="1:16" ht="12.75">
      <c r="A99" s="403">
        <f>'пр. хода'!V62</f>
        <v>8</v>
      </c>
      <c r="B99" s="391" t="str">
        <f>VLOOKUP(A99,'пр.взвешивания'!B1:G217,2,FALSE)</f>
        <v>СЕХНИАШВИЛИИ Этери Шотаевна</v>
      </c>
      <c r="C99" s="392" t="str">
        <f>VLOOKUP(A99,'пр.взвешивания'!B1:G194,3,FALSE)</f>
        <v>19.10.91 МС</v>
      </c>
      <c r="D99" s="392" t="str">
        <f>VLOOKUP(A99,'пр.взвешивания'!B1:G165,4,FALSE)</f>
        <v>ЮФО</v>
      </c>
      <c r="E99" s="399"/>
      <c r="F99" s="400"/>
      <c r="G99" s="401"/>
      <c r="H99" s="402"/>
      <c r="I99" s="403">
        <f>'пр. хода'!V80</f>
        <v>16</v>
      </c>
      <c r="J99" s="391" t="str">
        <f>VLOOKUP(I99,'пр.взвешивания'!B1:G200,2,FALSE)</f>
        <v>КУЗЯЕВА Анна Владимировна</v>
      </c>
      <c r="K99" s="392" t="str">
        <f>VLOOKUP(I99,'пр.взвешивания'!B1:G212,3,FALSE)</f>
        <v>18.04.89 МС</v>
      </c>
      <c r="L99" s="392" t="str">
        <f>VLOOKUP(I99,'пр.взвешивания'!B1:G231,4,FALSE)</f>
        <v>ПФО</v>
      </c>
      <c r="M99" s="399"/>
      <c r="N99" s="400"/>
      <c r="O99" s="401"/>
      <c r="P99" s="402"/>
    </row>
    <row r="100" spans="1:16" ht="12.75">
      <c r="A100" s="198"/>
      <c r="B100" s="383"/>
      <c r="C100" s="342"/>
      <c r="D100" s="342"/>
      <c r="E100" s="342"/>
      <c r="F100" s="342"/>
      <c r="G100" s="347"/>
      <c r="H100" s="340"/>
      <c r="I100" s="198"/>
      <c r="J100" s="383"/>
      <c r="K100" s="342"/>
      <c r="L100" s="342"/>
      <c r="M100" s="342"/>
      <c r="N100" s="342"/>
      <c r="O100" s="347"/>
      <c r="P100" s="340"/>
    </row>
    <row r="101" spans="1:16" ht="12.75">
      <c r="A101" s="197">
        <f>'пр. хода'!V60</f>
        <v>9</v>
      </c>
      <c r="B101" s="382" t="str">
        <f>VLOOKUP(A101,'пр.взвешивания'!B1:G219,2,FALSE)</f>
        <v>ДУБИНИНА Елена Владимировна</v>
      </c>
      <c r="C101" s="384" t="str">
        <f>VLOOKUP(A101,'пр.взвешивания'!B1:G196,3,FALSE)</f>
        <v>11.08.87 мс</v>
      </c>
      <c r="D101" s="384" t="str">
        <f>VLOOKUP(A101,'пр.взвешивания'!B1:G167,4,FALSE)</f>
        <v>ЦФО</v>
      </c>
      <c r="E101" s="385"/>
      <c r="F101" s="385"/>
      <c r="G101" s="197"/>
      <c r="H101" s="197"/>
      <c r="I101" s="197">
        <f>'пр. хода'!V78</f>
        <v>19</v>
      </c>
      <c r="J101" s="382" t="str">
        <f>VLOOKUP(I101,'пр.взвешивания'!B1:G202,2,FALSE)</f>
        <v>ГОРЕЛИКОВА Анна Вадимовна</v>
      </c>
      <c r="K101" s="384" t="str">
        <f>VLOOKUP(I101,'пр.взвешивания'!B1:G214,3,FALSE)</f>
        <v>06.03.92 МС</v>
      </c>
      <c r="L101" s="384" t="str">
        <f>VLOOKUP(I101,'пр.взвешивания'!B1:G233,4,FALSE)</f>
        <v>ЮФО</v>
      </c>
      <c r="M101" s="385"/>
      <c r="N101" s="385"/>
      <c r="O101" s="197"/>
      <c r="P101" s="197"/>
    </row>
    <row r="102" spans="1:16" ht="12.75">
      <c r="A102" s="198"/>
      <c r="B102" s="383"/>
      <c r="C102" s="342"/>
      <c r="D102" s="342"/>
      <c r="E102" s="386"/>
      <c r="F102" s="386"/>
      <c r="G102" s="198"/>
      <c r="H102" s="198"/>
      <c r="I102" s="198"/>
      <c r="J102" s="383"/>
      <c r="K102" s="342"/>
      <c r="L102" s="342"/>
      <c r="M102" s="386"/>
      <c r="N102" s="386"/>
      <c r="O102" s="198"/>
      <c r="P102" s="198"/>
    </row>
    <row r="104" spans="1:16" ht="15.75">
      <c r="A104" s="16" t="s">
        <v>7</v>
      </c>
      <c r="B104" s="2" t="s">
        <v>51</v>
      </c>
      <c r="C104" s="2"/>
      <c r="D104" s="2"/>
      <c r="E104" s="110" t="str">
        <f>E94</f>
        <v>в.к.  52    кг</v>
      </c>
      <c r="F104" s="2"/>
      <c r="G104" s="2"/>
      <c r="H104" s="2"/>
      <c r="I104" s="16" t="s">
        <v>8</v>
      </c>
      <c r="J104" s="2" t="s">
        <v>51</v>
      </c>
      <c r="K104" s="2"/>
      <c r="L104" s="2"/>
      <c r="M104" s="110" t="str">
        <f>M94</f>
        <v>в.к.  52    кг</v>
      </c>
      <c r="N104" s="2"/>
      <c r="O104" s="2"/>
      <c r="P104" s="2"/>
    </row>
    <row r="105" spans="1:16" ht="12.75" customHeight="1">
      <c r="A105" s="340" t="s">
        <v>0</v>
      </c>
      <c r="B105" s="340" t="s">
        <v>1</v>
      </c>
      <c r="C105" s="340" t="s">
        <v>2</v>
      </c>
      <c r="D105" s="340" t="s">
        <v>3</v>
      </c>
      <c r="E105" s="340" t="s">
        <v>9</v>
      </c>
      <c r="F105" s="340" t="s">
        <v>10</v>
      </c>
      <c r="G105" s="340" t="s">
        <v>11</v>
      </c>
      <c r="H105" s="340" t="s">
        <v>12</v>
      </c>
      <c r="I105" s="340" t="s">
        <v>0</v>
      </c>
      <c r="J105" s="340" t="s">
        <v>1</v>
      </c>
      <c r="K105" s="340" t="s">
        <v>2</v>
      </c>
      <c r="L105" s="340" t="s">
        <v>3</v>
      </c>
      <c r="M105" s="340" t="s">
        <v>9</v>
      </c>
      <c r="N105" s="340" t="s">
        <v>10</v>
      </c>
      <c r="O105" s="340" t="s">
        <v>11</v>
      </c>
      <c r="P105" s="340" t="s">
        <v>12</v>
      </c>
    </row>
    <row r="106" spans="1:16" ht="12.75">
      <c r="A106" s="197"/>
      <c r="B106" s="197"/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</row>
    <row r="107" spans="1:16" ht="12.75">
      <c r="A107" s="349">
        <f>'пр. хода'!AH47</f>
        <v>2</v>
      </c>
      <c r="B107" s="382" t="str">
        <f>VLOOKUP(A107,'пр.взвешивания'!B1:G225,2,FALSE)</f>
        <v>МИРЗОЯН Сусанна Кареновна</v>
      </c>
      <c r="C107" s="384" t="str">
        <f>VLOOKUP(A107,'пр.взвешивания'!B1:G202,3,FALSE)</f>
        <v>20.01.86 ЗМС</v>
      </c>
      <c r="D107" s="384" t="str">
        <f>VLOOKUP(A107,'пр.взвешивания'!B1:G173,4,FALSE)</f>
        <v>ПФО</v>
      </c>
      <c r="E107" s="342"/>
      <c r="F107" s="346"/>
      <c r="G107" s="347"/>
      <c r="H107" s="340"/>
      <c r="I107" s="349">
        <f>'пр. хода'!AH56</f>
        <v>12</v>
      </c>
      <c r="J107" s="382" t="str">
        <f>VLOOKUP(I107,'пр.взвешивания'!B1:G208,2,FALSE)</f>
        <v>АЛИЕВА Диана Владиславовна</v>
      </c>
      <c r="K107" s="384" t="str">
        <f>VLOOKUP(I107,'пр.взвешивания'!B1:G220,3,FALSE)</f>
        <v>02.11.89 мсмк</v>
      </c>
      <c r="L107" s="384" t="str">
        <f>VLOOKUP(I107,'пр.взвешивания'!B1:G239,4,FALSE)</f>
        <v>МОС</v>
      </c>
      <c r="M107" s="342"/>
      <c r="N107" s="346"/>
      <c r="O107" s="347"/>
      <c r="P107" s="340"/>
    </row>
    <row r="108" spans="1:16" ht="12.75">
      <c r="A108" s="350"/>
      <c r="B108" s="383"/>
      <c r="C108" s="342"/>
      <c r="D108" s="342"/>
      <c r="E108" s="342"/>
      <c r="F108" s="342"/>
      <c r="G108" s="347"/>
      <c r="H108" s="340"/>
      <c r="I108" s="350"/>
      <c r="J108" s="383"/>
      <c r="K108" s="342"/>
      <c r="L108" s="342"/>
      <c r="M108" s="342"/>
      <c r="N108" s="342"/>
      <c r="O108" s="347"/>
      <c r="P108" s="340"/>
    </row>
    <row r="109" spans="1:16" ht="12.75">
      <c r="A109" s="197">
        <f>'пр. хода'!AH51</f>
        <v>7</v>
      </c>
      <c r="B109" s="382" t="str">
        <f>VLOOKUP(A109,'пр.взвешивания'!B1:G227,2,FALSE)</f>
        <v>ЧЕРНЕЦОВА Наталья Борисовна</v>
      </c>
      <c r="C109" s="384" t="str">
        <f>VLOOKUP(A109,'пр.взвешивания'!B1:G204,3,FALSE)</f>
        <v>04.05.86 мсмк</v>
      </c>
      <c r="D109" s="384" t="str">
        <f>VLOOKUP(A109,'пр.взвешивания'!B1:G175,4,FALSE)</f>
        <v>МОС</v>
      </c>
      <c r="E109" s="385"/>
      <c r="F109" s="385"/>
      <c r="G109" s="197"/>
      <c r="H109" s="197"/>
      <c r="I109" s="197">
        <f>'пр. хода'!AH60</f>
        <v>16</v>
      </c>
      <c r="J109" s="382" t="str">
        <f>VLOOKUP(I109,'пр.взвешивания'!B1:G210,2,FALSE)</f>
        <v>КУЗЯЕВА Анна Владимировна</v>
      </c>
      <c r="K109" s="384" t="str">
        <f>VLOOKUP(I109,'пр.взвешивания'!B1:G222,3,FALSE)</f>
        <v>18.04.89 МС</v>
      </c>
      <c r="L109" s="384" t="str">
        <f>VLOOKUP(I109,'пр.взвешивания'!B1:G241,4,FALSE)</f>
        <v>ПФО</v>
      </c>
      <c r="M109" s="385"/>
      <c r="N109" s="385"/>
      <c r="O109" s="197"/>
      <c r="P109" s="197"/>
    </row>
    <row r="110" spans="1:16" ht="13.5" thickBot="1">
      <c r="A110" s="394"/>
      <c r="B110" s="396"/>
      <c r="C110" s="397"/>
      <c r="D110" s="397"/>
      <c r="E110" s="393"/>
      <c r="F110" s="393"/>
      <c r="G110" s="394"/>
      <c r="H110" s="394"/>
      <c r="I110" s="394"/>
      <c r="J110" s="396"/>
      <c r="K110" s="397"/>
      <c r="L110" s="397"/>
      <c r="M110" s="393"/>
      <c r="N110" s="393"/>
      <c r="O110" s="394"/>
      <c r="P110" s="394"/>
    </row>
    <row r="111" spans="1:16" ht="12.75">
      <c r="A111" s="403">
        <f>'пр. хода'!AH49</f>
        <v>10</v>
      </c>
      <c r="B111" s="391" t="str">
        <f>VLOOKUP(A111,'пр.взвешивания'!B1:G229,2,FALSE)</f>
        <v>ВАЛЕЕВА Лилия Ревгатовна</v>
      </c>
      <c r="C111" s="392" t="str">
        <f>VLOOKUP(A111,'пр.взвешивания'!B1:G206,3,FALSE)</f>
        <v>20.11.88 мс</v>
      </c>
      <c r="D111" s="392" t="str">
        <f>VLOOKUP(A111,'пр.взвешивания'!B1:G177,4,FALSE)</f>
        <v>ПФО</v>
      </c>
      <c r="E111" s="399"/>
      <c r="F111" s="400"/>
      <c r="G111" s="401"/>
      <c r="H111" s="402"/>
      <c r="I111" s="403">
        <f>'пр. хода'!AH58</f>
        <v>18</v>
      </c>
      <c r="J111" s="391" t="str">
        <f>VLOOKUP(I111,'пр.взвешивания'!B1:G212,2,FALSE)</f>
        <v>ХАРИТОНОВА Анна Игоревна</v>
      </c>
      <c r="K111" s="392" t="str">
        <f>VLOOKUP(I111,'пр.взвешивания'!B1:G224,3,FALSE)</f>
        <v>12.3.85 кмс</v>
      </c>
      <c r="L111" s="392" t="str">
        <f>VLOOKUP(I111,'пр.взвешивания'!B1:G243,4,FALSE)</f>
        <v>МОС</v>
      </c>
      <c r="M111" s="399"/>
      <c r="N111" s="400"/>
      <c r="O111" s="401"/>
      <c r="P111" s="402"/>
    </row>
    <row r="112" spans="1:16" ht="12.75">
      <c r="A112" s="198"/>
      <c r="B112" s="383"/>
      <c r="C112" s="342"/>
      <c r="D112" s="342"/>
      <c r="E112" s="342"/>
      <c r="F112" s="342"/>
      <c r="G112" s="347"/>
      <c r="H112" s="340"/>
      <c r="I112" s="198"/>
      <c r="J112" s="383"/>
      <c r="K112" s="342"/>
      <c r="L112" s="342"/>
      <c r="M112" s="342"/>
      <c r="N112" s="342"/>
      <c r="O112" s="347"/>
      <c r="P112" s="340"/>
    </row>
    <row r="113" spans="1:16" ht="12.75">
      <c r="A113" s="197">
        <f>'пр. хода'!AH53</f>
        <v>5</v>
      </c>
      <c r="B113" s="382" t="str">
        <f>VLOOKUP(A113,'пр.взвешивания'!B1:G231,2,FALSE)</f>
        <v>ВИЦИНА Юлия Вячеславовна</v>
      </c>
      <c r="C113" s="384" t="str">
        <f>VLOOKUP(A113,'пр.взвешивания'!B1:G208,3,FALSE)</f>
        <v>09.06.90 мс</v>
      </c>
      <c r="D113" s="384" t="str">
        <f>VLOOKUP(A113,'пр.взвешивания'!B1:G179,4,FALSE)</f>
        <v>ДВФО</v>
      </c>
      <c r="E113" s="385"/>
      <c r="F113" s="385"/>
      <c r="G113" s="197"/>
      <c r="H113" s="197"/>
      <c r="I113" s="197">
        <f>'пр. хода'!AH62</f>
        <v>15</v>
      </c>
      <c r="J113" s="382" t="str">
        <f>VLOOKUP(I113,'пр.взвешивания'!B1:G214,2,FALSE)</f>
        <v>ТАРТЫКОВА Надежда Зиннатовна</v>
      </c>
      <c r="K113" s="384" t="str">
        <f>VLOOKUP(I113,'пр.взвешивания'!B1:G226,3,FALSE)</f>
        <v>21.05.90 мс</v>
      </c>
      <c r="L113" s="384" t="str">
        <f>VLOOKUP(I113,'пр.взвешивания'!B1:G245,4,FALSE)</f>
        <v>СФО</v>
      </c>
      <c r="M113" s="385"/>
      <c r="N113" s="385"/>
      <c r="O113" s="197"/>
      <c r="P113" s="197"/>
    </row>
    <row r="114" spans="1:16" ht="12.75">
      <c r="A114" s="198"/>
      <c r="B114" s="383"/>
      <c r="C114" s="342"/>
      <c r="D114" s="342"/>
      <c r="E114" s="386"/>
      <c r="F114" s="386"/>
      <c r="G114" s="198"/>
      <c r="H114" s="198"/>
      <c r="I114" s="198"/>
      <c r="J114" s="383"/>
      <c r="K114" s="342"/>
      <c r="L114" s="342"/>
      <c r="M114" s="386"/>
      <c r="N114" s="386"/>
      <c r="O114" s="198"/>
      <c r="P114" s="198"/>
    </row>
    <row r="115" spans="1:13" ht="15.75">
      <c r="A115" s="16" t="s">
        <v>7</v>
      </c>
      <c r="B115" s="2" t="s">
        <v>52</v>
      </c>
      <c r="E115" s="110" t="str">
        <f>E104</f>
        <v>в.к.  52    кг</v>
      </c>
      <c r="I115" s="16" t="s">
        <v>8</v>
      </c>
      <c r="J115" s="2" t="s">
        <v>52</v>
      </c>
      <c r="M115" s="110" t="str">
        <f>M104</f>
        <v>в.к.  52    кг</v>
      </c>
    </row>
    <row r="116" spans="1:16" ht="12.75">
      <c r="A116" s="349">
        <f>'пр. хода'!AH47</f>
        <v>2</v>
      </c>
      <c r="B116" s="382" t="str">
        <f>VLOOKUP(A116,'пр.взвешивания'!B1:G234,2,FALSE)</f>
        <v>МИРЗОЯН Сусанна Кареновна</v>
      </c>
      <c r="C116" s="384" t="str">
        <f>VLOOKUP(A116,'пр.взвешивания'!B1:G211,3,FALSE)</f>
        <v>20.01.86 ЗМС</v>
      </c>
      <c r="D116" s="384" t="str">
        <f>VLOOKUP(A116,'пр.взвешивания'!B1:G182,4,FALSE)</f>
        <v>ПФО</v>
      </c>
      <c r="E116" s="342"/>
      <c r="F116" s="346"/>
      <c r="G116" s="347"/>
      <c r="H116" s="340"/>
      <c r="I116" s="349">
        <f>'пр. хода'!AH56</f>
        <v>12</v>
      </c>
      <c r="J116" s="382" t="str">
        <f>VLOOKUP(I116,'пр.взвешивания'!B1:G217,2,FALSE)</f>
        <v>АЛИЕВА Диана Владиславовна</v>
      </c>
      <c r="K116" s="384" t="str">
        <f>VLOOKUP(I116,'пр.взвешивания'!B1:G229,3,FALSE)</f>
        <v>02.11.89 мсмк</v>
      </c>
      <c r="L116" s="384" t="str">
        <f>VLOOKUP(I116,'пр.взвешивания'!B1:G248,4,FALSE)</f>
        <v>МОС</v>
      </c>
      <c r="M116" s="342"/>
      <c r="N116" s="346"/>
      <c r="O116" s="347"/>
      <c r="P116" s="340"/>
    </row>
    <row r="117" spans="1:16" ht="12.75">
      <c r="A117" s="350"/>
      <c r="B117" s="383"/>
      <c r="C117" s="342"/>
      <c r="D117" s="342"/>
      <c r="E117" s="342"/>
      <c r="F117" s="342"/>
      <c r="G117" s="347"/>
      <c r="H117" s="340"/>
      <c r="I117" s="350"/>
      <c r="J117" s="383"/>
      <c r="K117" s="342"/>
      <c r="L117" s="342"/>
      <c r="M117" s="342"/>
      <c r="N117" s="342"/>
      <c r="O117" s="347"/>
      <c r="P117" s="340"/>
    </row>
    <row r="118" spans="1:16" ht="12.75">
      <c r="A118" s="197">
        <f>'пр. хода'!AH49</f>
        <v>10</v>
      </c>
      <c r="B118" s="382" t="str">
        <f>VLOOKUP(A118,'пр.взвешивания'!B1:G236,2,FALSE)</f>
        <v>ВАЛЕЕВА Лилия Ревгатовна</v>
      </c>
      <c r="C118" s="384" t="str">
        <f>VLOOKUP(A118,'пр.взвешивания'!B1:G213,3,FALSE)</f>
        <v>20.11.88 мс</v>
      </c>
      <c r="D118" s="384" t="str">
        <f>VLOOKUP(A118,'пр.взвешивания'!B1:G184,4,FALSE)</f>
        <v>ПФО</v>
      </c>
      <c r="E118" s="385"/>
      <c r="F118" s="385"/>
      <c r="G118" s="197"/>
      <c r="H118" s="197"/>
      <c r="I118" s="197">
        <f>'пр. хода'!AH58</f>
        <v>18</v>
      </c>
      <c r="J118" s="382" t="str">
        <f>VLOOKUP(I118,'пр.взвешивания'!B1:G219,2,FALSE)</f>
        <v>ХАРИТОНОВА Анна Игоревна</v>
      </c>
      <c r="K118" s="384" t="str">
        <f>VLOOKUP(I118,'пр.взвешивания'!B1:G231,3,FALSE)</f>
        <v>12.3.85 кмс</v>
      </c>
      <c r="L118" s="384" t="str">
        <f>VLOOKUP(I118,'пр.взвешивания'!B1:G250,4,FALSE)</f>
        <v>МОС</v>
      </c>
      <c r="M118" s="385"/>
      <c r="N118" s="385"/>
      <c r="O118" s="197"/>
      <c r="P118" s="197"/>
    </row>
    <row r="119" spans="1:16" ht="13.5" thickBot="1">
      <c r="A119" s="394"/>
      <c r="B119" s="396"/>
      <c r="C119" s="397"/>
      <c r="D119" s="397"/>
      <c r="E119" s="393"/>
      <c r="F119" s="393"/>
      <c r="G119" s="394"/>
      <c r="H119" s="394"/>
      <c r="I119" s="394"/>
      <c r="J119" s="396"/>
      <c r="K119" s="397"/>
      <c r="L119" s="397"/>
      <c r="M119" s="393"/>
      <c r="N119" s="393"/>
      <c r="O119" s="394"/>
      <c r="P119" s="394"/>
    </row>
    <row r="120" spans="1:16" ht="12.75">
      <c r="A120" s="403">
        <f>'пр. хода'!AH53</f>
        <v>5</v>
      </c>
      <c r="B120" s="391" t="str">
        <f>VLOOKUP(A120,'пр.взвешивания'!B1:G238,2,FALSE)</f>
        <v>ВИЦИНА Юлия Вячеславовна</v>
      </c>
      <c r="C120" s="392" t="str">
        <f>VLOOKUP(A120,'пр.взвешивания'!B1:G215,3,FALSE)</f>
        <v>09.06.90 мс</v>
      </c>
      <c r="D120" s="392" t="str">
        <f>VLOOKUP(A120,'пр.взвешивания'!B1:G186,4,FALSE)</f>
        <v>ДВФО</v>
      </c>
      <c r="E120" s="399"/>
      <c r="F120" s="400"/>
      <c r="G120" s="401"/>
      <c r="H120" s="402"/>
      <c r="I120" s="403">
        <f>'пр. хода'!AH62</f>
        <v>15</v>
      </c>
      <c r="J120" s="391" t="str">
        <f>VLOOKUP(I120,'пр.взвешивания'!B1:G221,2,FALSE)</f>
        <v>ТАРТЫКОВА Надежда Зиннатовна</v>
      </c>
      <c r="K120" s="392" t="str">
        <f>VLOOKUP(I120,'пр.взвешивания'!B1:G233,3,FALSE)</f>
        <v>21.05.90 мс</v>
      </c>
      <c r="L120" s="392" t="str">
        <f>VLOOKUP(I120,'пр.взвешивания'!B1:G252,4,FALSE)</f>
        <v>СФО</v>
      </c>
      <c r="M120" s="399"/>
      <c r="N120" s="400"/>
      <c r="O120" s="401"/>
      <c r="P120" s="402"/>
    </row>
    <row r="121" spans="1:16" ht="12.75">
      <c r="A121" s="198"/>
      <c r="B121" s="383"/>
      <c r="C121" s="342"/>
      <c r="D121" s="342"/>
      <c r="E121" s="342"/>
      <c r="F121" s="342"/>
      <c r="G121" s="347"/>
      <c r="H121" s="340"/>
      <c r="I121" s="198"/>
      <c r="J121" s="383"/>
      <c r="K121" s="342"/>
      <c r="L121" s="342"/>
      <c r="M121" s="342"/>
      <c r="N121" s="342"/>
      <c r="O121" s="347"/>
      <c r="P121" s="340"/>
    </row>
    <row r="122" spans="1:16" ht="12.75">
      <c r="A122" s="197">
        <f>'пр. хода'!AH51</f>
        <v>7</v>
      </c>
      <c r="B122" s="382" t="str">
        <f>VLOOKUP(A122,'пр.взвешивания'!B1:G240,2,FALSE)</f>
        <v>ЧЕРНЕЦОВА Наталья Борисовна</v>
      </c>
      <c r="C122" s="384" t="str">
        <f>VLOOKUP(A122,'пр.взвешивания'!B1:G217,3,FALSE)</f>
        <v>04.05.86 мсмк</v>
      </c>
      <c r="D122" s="384" t="str">
        <f>VLOOKUP(A122,'пр.взвешивания'!B1:G188,4,FALSE)</f>
        <v>МОС</v>
      </c>
      <c r="E122" s="385"/>
      <c r="F122" s="385"/>
      <c r="G122" s="197"/>
      <c r="H122" s="197"/>
      <c r="I122" s="197">
        <f>'пр. хода'!AH60</f>
        <v>16</v>
      </c>
      <c r="J122" s="382" t="str">
        <f>VLOOKUP(I122,'пр.взвешивания'!B1:G223,2,FALSE)</f>
        <v>КУЗЯЕВА Анна Владимировна</v>
      </c>
      <c r="K122" s="384" t="str">
        <f>VLOOKUP(I122,'пр.взвешивания'!B1:G235,3,FALSE)</f>
        <v>18.04.89 МС</v>
      </c>
      <c r="L122" s="384" t="str">
        <f>VLOOKUP(I122,'пр.взвешивания'!B1:G254,4,FALSE)</f>
        <v>ПФО</v>
      </c>
      <c r="M122" s="385"/>
      <c r="N122" s="385"/>
      <c r="O122" s="197"/>
      <c r="P122" s="197"/>
    </row>
    <row r="123" spans="1:16" ht="12.75">
      <c r="A123" s="198"/>
      <c r="B123" s="383"/>
      <c r="C123" s="342"/>
      <c r="D123" s="342"/>
      <c r="E123" s="386"/>
      <c r="F123" s="386"/>
      <c r="G123" s="198"/>
      <c r="H123" s="198"/>
      <c r="I123" s="198"/>
      <c r="J123" s="383"/>
      <c r="K123" s="342"/>
      <c r="L123" s="342"/>
      <c r="M123" s="386"/>
      <c r="N123" s="386"/>
      <c r="O123" s="198"/>
      <c r="P123" s="198"/>
    </row>
  </sheetData>
  <mergeCells count="836">
    <mergeCell ref="M122:M123"/>
    <mergeCell ref="N122:N123"/>
    <mergeCell ref="O122:O123"/>
    <mergeCell ref="P122:P123"/>
    <mergeCell ref="I122:I123"/>
    <mergeCell ref="J122:J123"/>
    <mergeCell ref="K122:K123"/>
    <mergeCell ref="L122:L123"/>
    <mergeCell ref="E122:E123"/>
    <mergeCell ref="F122:F123"/>
    <mergeCell ref="G122:G123"/>
    <mergeCell ref="H122:H123"/>
    <mergeCell ref="A122:A123"/>
    <mergeCell ref="B122:B123"/>
    <mergeCell ref="C122:C123"/>
    <mergeCell ref="D122:D123"/>
    <mergeCell ref="M120:M121"/>
    <mergeCell ref="N120:N121"/>
    <mergeCell ref="O120:O121"/>
    <mergeCell ref="P120:P121"/>
    <mergeCell ref="I120:I121"/>
    <mergeCell ref="J120:J121"/>
    <mergeCell ref="K120:K121"/>
    <mergeCell ref="L120:L121"/>
    <mergeCell ref="E120:E121"/>
    <mergeCell ref="F120:F121"/>
    <mergeCell ref="G120:G121"/>
    <mergeCell ref="H120:H121"/>
    <mergeCell ref="A120:A121"/>
    <mergeCell ref="B120:B121"/>
    <mergeCell ref="C120:C121"/>
    <mergeCell ref="D120:D121"/>
    <mergeCell ref="M118:M119"/>
    <mergeCell ref="N118:N119"/>
    <mergeCell ref="O118:O119"/>
    <mergeCell ref="P118:P119"/>
    <mergeCell ref="I118:I119"/>
    <mergeCell ref="J118:J119"/>
    <mergeCell ref="K118:K119"/>
    <mergeCell ref="L118:L119"/>
    <mergeCell ref="E118:E119"/>
    <mergeCell ref="F118:F119"/>
    <mergeCell ref="G118:G119"/>
    <mergeCell ref="H118:H119"/>
    <mergeCell ref="A118:A119"/>
    <mergeCell ref="B118:B119"/>
    <mergeCell ref="C118:C119"/>
    <mergeCell ref="D118:D119"/>
    <mergeCell ref="M116:M117"/>
    <mergeCell ref="N116:N117"/>
    <mergeCell ref="O116:O117"/>
    <mergeCell ref="P116:P117"/>
    <mergeCell ref="I116:I117"/>
    <mergeCell ref="J116:J117"/>
    <mergeCell ref="K116:K117"/>
    <mergeCell ref="L116:L117"/>
    <mergeCell ref="E116:E117"/>
    <mergeCell ref="F116:F117"/>
    <mergeCell ref="G116:G117"/>
    <mergeCell ref="H116:H117"/>
    <mergeCell ref="A116:A117"/>
    <mergeCell ref="B116:B117"/>
    <mergeCell ref="C116:C117"/>
    <mergeCell ref="D116:D117"/>
    <mergeCell ref="M113:M114"/>
    <mergeCell ref="N113:N114"/>
    <mergeCell ref="O113:O114"/>
    <mergeCell ref="P113:P114"/>
    <mergeCell ref="I113:I114"/>
    <mergeCell ref="J113:J114"/>
    <mergeCell ref="K113:K114"/>
    <mergeCell ref="L113:L114"/>
    <mergeCell ref="E113:E114"/>
    <mergeCell ref="F113:F114"/>
    <mergeCell ref="G113:G114"/>
    <mergeCell ref="H113:H114"/>
    <mergeCell ref="A113:A114"/>
    <mergeCell ref="B113:B114"/>
    <mergeCell ref="C113:C114"/>
    <mergeCell ref="D113:D114"/>
    <mergeCell ref="M111:M112"/>
    <mergeCell ref="N111:N112"/>
    <mergeCell ref="O111:O112"/>
    <mergeCell ref="P111:P112"/>
    <mergeCell ref="I111:I112"/>
    <mergeCell ref="J111:J112"/>
    <mergeCell ref="K111:K112"/>
    <mergeCell ref="L111:L112"/>
    <mergeCell ref="E111:E112"/>
    <mergeCell ref="F111:F112"/>
    <mergeCell ref="G111:G112"/>
    <mergeCell ref="H111:H112"/>
    <mergeCell ref="A111:A112"/>
    <mergeCell ref="B111:B112"/>
    <mergeCell ref="C111:C112"/>
    <mergeCell ref="D111:D112"/>
    <mergeCell ref="M109:M110"/>
    <mergeCell ref="N109:N110"/>
    <mergeCell ref="O109:O110"/>
    <mergeCell ref="P109:P110"/>
    <mergeCell ref="I109:I110"/>
    <mergeCell ref="J109:J110"/>
    <mergeCell ref="K109:K110"/>
    <mergeCell ref="L109:L110"/>
    <mergeCell ref="E109:E110"/>
    <mergeCell ref="F109:F110"/>
    <mergeCell ref="G109:G110"/>
    <mergeCell ref="H109:H110"/>
    <mergeCell ref="A109:A110"/>
    <mergeCell ref="B109:B110"/>
    <mergeCell ref="C109:C110"/>
    <mergeCell ref="D109:D110"/>
    <mergeCell ref="M107:M108"/>
    <mergeCell ref="N107:N108"/>
    <mergeCell ref="O107:O108"/>
    <mergeCell ref="P107:P108"/>
    <mergeCell ref="I107:I108"/>
    <mergeCell ref="J107:J108"/>
    <mergeCell ref="K107:K108"/>
    <mergeCell ref="L107:L108"/>
    <mergeCell ref="E107:E108"/>
    <mergeCell ref="F107:F108"/>
    <mergeCell ref="G107:G108"/>
    <mergeCell ref="H107:H108"/>
    <mergeCell ref="A107:A108"/>
    <mergeCell ref="B107:B108"/>
    <mergeCell ref="C107:C108"/>
    <mergeCell ref="D107:D108"/>
    <mergeCell ref="M105:M106"/>
    <mergeCell ref="N105:N106"/>
    <mergeCell ref="O105:O106"/>
    <mergeCell ref="P105:P106"/>
    <mergeCell ref="I105:I106"/>
    <mergeCell ref="J105:J106"/>
    <mergeCell ref="K105:K106"/>
    <mergeCell ref="L105:L106"/>
    <mergeCell ref="E105:E106"/>
    <mergeCell ref="F105:F106"/>
    <mergeCell ref="G105:G106"/>
    <mergeCell ref="H105:H106"/>
    <mergeCell ref="A105:A106"/>
    <mergeCell ref="B105:B106"/>
    <mergeCell ref="C105:C106"/>
    <mergeCell ref="D105:D106"/>
    <mergeCell ref="M101:M102"/>
    <mergeCell ref="N101:N102"/>
    <mergeCell ref="O101:O102"/>
    <mergeCell ref="P101:P102"/>
    <mergeCell ref="I101:I102"/>
    <mergeCell ref="J101:J102"/>
    <mergeCell ref="K101:K102"/>
    <mergeCell ref="L101:L102"/>
    <mergeCell ref="E101:E102"/>
    <mergeCell ref="F101:F102"/>
    <mergeCell ref="G101:G102"/>
    <mergeCell ref="H101:H102"/>
    <mergeCell ref="A101:A102"/>
    <mergeCell ref="B101:B102"/>
    <mergeCell ref="C101:C102"/>
    <mergeCell ref="D101:D102"/>
    <mergeCell ref="M99:M100"/>
    <mergeCell ref="N99:N100"/>
    <mergeCell ref="O99:O100"/>
    <mergeCell ref="P99:P100"/>
    <mergeCell ref="I99:I100"/>
    <mergeCell ref="J99:J100"/>
    <mergeCell ref="K99:K100"/>
    <mergeCell ref="L99:L100"/>
    <mergeCell ref="E99:E100"/>
    <mergeCell ref="F99:F100"/>
    <mergeCell ref="G99:G100"/>
    <mergeCell ref="H99:H100"/>
    <mergeCell ref="A99:A100"/>
    <mergeCell ref="B99:B100"/>
    <mergeCell ref="C99:C100"/>
    <mergeCell ref="D99:D100"/>
    <mergeCell ref="M97:M98"/>
    <mergeCell ref="N97:N98"/>
    <mergeCell ref="O97:O98"/>
    <mergeCell ref="P97:P98"/>
    <mergeCell ref="I97:I98"/>
    <mergeCell ref="J97:J98"/>
    <mergeCell ref="K97:K98"/>
    <mergeCell ref="L97:L98"/>
    <mergeCell ref="E97:E98"/>
    <mergeCell ref="F97:F98"/>
    <mergeCell ref="G97:G98"/>
    <mergeCell ref="H97:H98"/>
    <mergeCell ref="A97:A98"/>
    <mergeCell ref="B97:B98"/>
    <mergeCell ref="C97:C98"/>
    <mergeCell ref="D97:D98"/>
    <mergeCell ref="M95:M96"/>
    <mergeCell ref="N95:N96"/>
    <mergeCell ref="O95:O96"/>
    <mergeCell ref="P95:P96"/>
    <mergeCell ref="I95:I96"/>
    <mergeCell ref="J95:J96"/>
    <mergeCell ref="K95:K96"/>
    <mergeCell ref="L95:L96"/>
    <mergeCell ref="E95:E96"/>
    <mergeCell ref="F95:F96"/>
    <mergeCell ref="G95:G96"/>
    <mergeCell ref="H95:H96"/>
    <mergeCell ref="A95:A96"/>
    <mergeCell ref="B95:B96"/>
    <mergeCell ref="C95:C96"/>
    <mergeCell ref="D95:D96"/>
    <mergeCell ref="M92:M93"/>
    <mergeCell ref="N92:N93"/>
    <mergeCell ref="O92:O93"/>
    <mergeCell ref="P92:P93"/>
    <mergeCell ref="I92:I93"/>
    <mergeCell ref="J92:J93"/>
    <mergeCell ref="K92:K93"/>
    <mergeCell ref="L92:L93"/>
    <mergeCell ref="E92:E93"/>
    <mergeCell ref="F92:F93"/>
    <mergeCell ref="G92:G93"/>
    <mergeCell ref="H92:H93"/>
    <mergeCell ref="A92:A93"/>
    <mergeCell ref="B92:B93"/>
    <mergeCell ref="C92:C93"/>
    <mergeCell ref="D92:D93"/>
    <mergeCell ref="M90:M91"/>
    <mergeCell ref="N90:N91"/>
    <mergeCell ref="O90:O91"/>
    <mergeCell ref="P90:P91"/>
    <mergeCell ref="I90:I91"/>
    <mergeCell ref="J90:J91"/>
    <mergeCell ref="K90:K91"/>
    <mergeCell ref="L90:L91"/>
    <mergeCell ref="E90:E91"/>
    <mergeCell ref="F90:F91"/>
    <mergeCell ref="G90:G91"/>
    <mergeCell ref="H90:H91"/>
    <mergeCell ref="A90:A91"/>
    <mergeCell ref="B90:B91"/>
    <mergeCell ref="C90:C91"/>
    <mergeCell ref="D90:D91"/>
    <mergeCell ref="M88:M89"/>
    <mergeCell ref="N88:N89"/>
    <mergeCell ref="O88:O89"/>
    <mergeCell ref="P88:P89"/>
    <mergeCell ref="I88:I89"/>
    <mergeCell ref="J88:J89"/>
    <mergeCell ref="K88:K89"/>
    <mergeCell ref="L88:L89"/>
    <mergeCell ref="E88:E89"/>
    <mergeCell ref="F88:F89"/>
    <mergeCell ref="G88:G89"/>
    <mergeCell ref="H88:H89"/>
    <mergeCell ref="A88:A89"/>
    <mergeCell ref="B88:B89"/>
    <mergeCell ref="C88:C89"/>
    <mergeCell ref="D88:D89"/>
    <mergeCell ref="M86:M87"/>
    <mergeCell ref="N86:N87"/>
    <mergeCell ref="O86:O87"/>
    <mergeCell ref="P86:P87"/>
    <mergeCell ref="I86:I87"/>
    <mergeCell ref="J86:J87"/>
    <mergeCell ref="K86:K87"/>
    <mergeCell ref="L86:L87"/>
    <mergeCell ref="E86:E87"/>
    <mergeCell ref="F86:F87"/>
    <mergeCell ref="G86:G87"/>
    <mergeCell ref="H86:H87"/>
    <mergeCell ref="A86:A87"/>
    <mergeCell ref="B86:B87"/>
    <mergeCell ref="C86:C87"/>
    <mergeCell ref="D86:D87"/>
    <mergeCell ref="M84:M85"/>
    <mergeCell ref="N84:N85"/>
    <mergeCell ref="O84:O85"/>
    <mergeCell ref="P84:P85"/>
    <mergeCell ref="M80:M81"/>
    <mergeCell ref="N80:N81"/>
    <mergeCell ref="O80:O81"/>
    <mergeCell ref="P80:P81"/>
    <mergeCell ref="I80:I81"/>
    <mergeCell ref="J80:J81"/>
    <mergeCell ref="K80:K81"/>
    <mergeCell ref="L80:L81"/>
    <mergeCell ref="E80:E81"/>
    <mergeCell ref="F80:F81"/>
    <mergeCell ref="G80:G81"/>
    <mergeCell ref="H80:H81"/>
    <mergeCell ref="A80:A81"/>
    <mergeCell ref="B80:B81"/>
    <mergeCell ref="C80:C81"/>
    <mergeCell ref="D80:D81"/>
    <mergeCell ref="M78:M79"/>
    <mergeCell ref="N78:N79"/>
    <mergeCell ref="O78:O79"/>
    <mergeCell ref="P78:P79"/>
    <mergeCell ref="I78:I79"/>
    <mergeCell ref="J78:J79"/>
    <mergeCell ref="K78:K79"/>
    <mergeCell ref="L78:L79"/>
    <mergeCell ref="M76:M77"/>
    <mergeCell ref="N76:N77"/>
    <mergeCell ref="O76:O77"/>
    <mergeCell ref="P76:P77"/>
    <mergeCell ref="I76:I77"/>
    <mergeCell ref="J76:J77"/>
    <mergeCell ref="K76:K77"/>
    <mergeCell ref="L76:L77"/>
    <mergeCell ref="M74:M75"/>
    <mergeCell ref="N74:N75"/>
    <mergeCell ref="O74:O75"/>
    <mergeCell ref="P74:P75"/>
    <mergeCell ref="I74:I75"/>
    <mergeCell ref="J74:J75"/>
    <mergeCell ref="K74:K75"/>
    <mergeCell ref="L74:L75"/>
    <mergeCell ref="P69:P70"/>
    <mergeCell ref="I71:I72"/>
    <mergeCell ref="J71:J72"/>
    <mergeCell ref="K71:K72"/>
    <mergeCell ref="L71:L72"/>
    <mergeCell ref="M71:M72"/>
    <mergeCell ref="N71:N72"/>
    <mergeCell ref="O71:O72"/>
    <mergeCell ref="P71:P72"/>
    <mergeCell ref="N67:N68"/>
    <mergeCell ref="O67:O68"/>
    <mergeCell ref="P67:P68"/>
    <mergeCell ref="I69:I70"/>
    <mergeCell ref="J69:J70"/>
    <mergeCell ref="K69:K70"/>
    <mergeCell ref="L69:L70"/>
    <mergeCell ref="M69:M70"/>
    <mergeCell ref="N69:N70"/>
    <mergeCell ref="O69:O70"/>
    <mergeCell ref="J67:J68"/>
    <mergeCell ref="K67:K68"/>
    <mergeCell ref="L67:L68"/>
    <mergeCell ref="M67:M68"/>
    <mergeCell ref="F67:F68"/>
    <mergeCell ref="G67:G68"/>
    <mergeCell ref="H67:H68"/>
    <mergeCell ref="I67:I68"/>
    <mergeCell ref="B67:B68"/>
    <mergeCell ref="C67:C68"/>
    <mergeCell ref="D67:D68"/>
    <mergeCell ref="E67:E68"/>
    <mergeCell ref="M65:M66"/>
    <mergeCell ref="N65:N66"/>
    <mergeCell ref="O65:O66"/>
    <mergeCell ref="P65:P66"/>
    <mergeCell ref="I65:I66"/>
    <mergeCell ref="J65:J66"/>
    <mergeCell ref="K65:K66"/>
    <mergeCell ref="L65:L66"/>
    <mergeCell ref="I61:P61"/>
    <mergeCell ref="I63:I64"/>
    <mergeCell ref="J63:J64"/>
    <mergeCell ref="K63:K64"/>
    <mergeCell ref="L63:L64"/>
    <mergeCell ref="M63:M64"/>
    <mergeCell ref="N63:N64"/>
    <mergeCell ref="O63:O64"/>
    <mergeCell ref="P63:P64"/>
    <mergeCell ref="E45:E46"/>
    <mergeCell ref="F45:F46"/>
    <mergeCell ref="G45:G46"/>
    <mergeCell ref="H45:H46"/>
    <mergeCell ref="A45:A46"/>
    <mergeCell ref="B45:B46"/>
    <mergeCell ref="C45:C46"/>
    <mergeCell ref="D45:D46"/>
    <mergeCell ref="E43:E44"/>
    <mergeCell ref="F43:F44"/>
    <mergeCell ref="G43:G44"/>
    <mergeCell ref="H43:H44"/>
    <mergeCell ref="A43:A44"/>
    <mergeCell ref="B43:B44"/>
    <mergeCell ref="C43:C44"/>
    <mergeCell ref="D43:D44"/>
    <mergeCell ref="E41:E42"/>
    <mergeCell ref="F41:F42"/>
    <mergeCell ref="G41:G42"/>
    <mergeCell ref="H41:H42"/>
    <mergeCell ref="A41:A42"/>
    <mergeCell ref="B41:B42"/>
    <mergeCell ref="C41:C42"/>
    <mergeCell ref="D41:D42"/>
    <mergeCell ref="E38:E39"/>
    <mergeCell ref="F38:F39"/>
    <mergeCell ref="G38:G39"/>
    <mergeCell ref="H38:H39"/>
    <mergeCell ref="A38:A39"/>
    <mergeCell ref="B38:B39"/>
    <mergeCell ref="C38:C39"/>
    <mergeCell ref="D38:D39"/>
    <mergeCell ref="E36:E37"/>
    <mergeCell ref="F36:F37"/>
    <mergeCell ref="G36:G37"/>
    <mergeCell ref="H36:H37"/>
    <mergeCell ref="A36:A37"/>
    <mergeCell ref="B36:B37"/>
    <mergeCell ref="C36:C37"/>
    <mergeCell ref="D36:D37"/>
    <mergeCell ref="E34:E35"/>
    <mergeCell ref="F34:F35"/>
    <mergeCell ref="G34:G35"/>
    <mergeCell ref="H34:H35"/>
    <mergeCell ref="A34:A35"/>
    <mergeCell ref="B34:B35"/>
    <mergeCell ref="C34:C35"/>
    <mergeCell ref="D34:D35"/>
    <mergeCell ref="E48:E49"/>
    <mergeCell ref="F48:F49"/>
    <mergeCell ref="G48:G49"/>
    <mergeCell ref="H48:H49"/>
    <mergeCell ref="A48:A49"/>
    <mergeCell ref="B48:B49"/>
    <mergeCell ref="C48:C49"/>
    <mergeCell ref="D48:D49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3:E24"/>
    <mergeCell ref="F23:F24"/>
    <mergeCell ref="G23:G24"/>
    <mergeCell ref="H23:H24"/>
    <mergeCell ref="A23:A24"/>
    <mergeCell ref="B23:B24"/>
    <mergeCell ref="C23:C24"/>
    <mergeCell ref="D23:D24"/>
    <mergeCell ref="E21:E22"/>
    <mergeCell ref="F21:F22"/>
    <mergeCell ref="G21:G22"/>
    <mergeCell ref="H21:H22"/>
    <mergeCell ref="D16:D17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6:E17"/>
    <mergeCell ref="F16:F17"/>
    <mergeCell ref="G16:G17"/>
    <mergeCell ref="H12:H13"/>
    <mergeCell ref="E14:E15"/>
    <mergeCell ref="F14:F15"/>
    <mergeCell ref="G14:G15"/>
    <mergeCell ref="H14:H15"/>
    <mergeCell ref="H16:H17"/>
    <mergeCell ref="A14:A15"/>
    <mergeCell ref="B14:B15"/>
    <mergeCell ref="C14:C15"/>
    <mergeCell ref="D14:D15"/>
    <mergeCell ref="D12:D13"/>
    <mergeCell ref="E12:E13"/>
    <mergeCell ref="F12:F13"/>
    <mergeCell ref="G12:G13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7:E8"/>
    <mergeCell ref="H7:H8"/>
    <mergeCell ref="E5:E6"/>
    <mergeCell ref="F5:F6"/>
    <mergeCell ref="G5:G6"/>
    <mergeCell ref="H5:H6"/>
    <mergeCell ref="E3:E4"/>
    <mergeCell ref="F3:F4"/>
    <mergeCell ref="G3:G4"/>
    <mergeCell ref="H3:H4"/>
    <mergeCell ref="D3:D4"/>
    <mergeCell ref="D5:D6"/>
    <mergeCell ref="D7:D8"/>
    <mergeCell ref="A3:A4"/>
    <mergeCell ref="B3:B4"/>
    <mergeCell ref="C3:C4"/>
    <mergeCell ref="A5:A6"/>
    <mergeCell ref="B5:B6"/>
    <mergeCell ref="C5:C6"/>
    <mergeCell ref="E57:E58"/>
    <mergeCell ref="F57:F58"/>
    <mergeCell ref="G57:G58"/>
    <mergeCell ref="A7:A8"/>
    <mergeCell ref="B7:B8"/>
    <mergeCell ref="C7:C8"/>
    <mergeCell ref="F7:F8"/>
    <mergeCell ref="G7:G8"/>
    <mergeCell ref="A12:A13"/>
    <mergeCell ref="B12:B13"/>
    <mergeCell ref="A57:A58"/>
    <mergeCell ref="B57:B58"/>
    <mergeCell ref="C57:C58"/>
    <mergeCell ref="C12:C13"/>
    <mergeCell ref="A16:A17"/>
    <mergeCell ref="B16:B17"/>
    <mergeCell ref="C16:C17"/>
    <mergeCell ref="A21:A22"/>
    <mergeCell ref="A50:A51"/>
    <mergeCell ref="B50:B51"/>
    <mergeCell ref="H57:H58"/>
    <mergeCell ref="A59:A60"/>
    <mergeCell ref="B59:B60"/>
    <mergeCell ref="C59:C60"/>
    <mergeCell ref="D59:D60"/>
    <mergeCell ref="E59:E60"/>
    <mergeCell ref="F59:F60"/>
    <mergeCell ref="G59:G60"/>
    <mergeCell ref="H59:H60"/>
    <mergeCell ref="D57:D58"/>
    <mergeCell ref="A61:H61"/>
    <mergeCell ref="A84:A85"/>
    <mergeCell ref="B84:B85"/>
    <mergeCell ref="C84:C85"/>
    <mergeCell ref="D84:D85"/>
    <mergeCell ref="E84:E85"/>
    <mergeCell ref="F84:F85"/>
    <mergeCell ref="G84:G85"/>
    <mergeCell ref="H84:H85"/>
    <mergeCell ref="A63:A64"/>
    <mergeCell ref="I84:I85"/>
    <mergeCell ref="J84:J85"/>
    <mergeCell ref="K84:K85"/>
    <mergeCell ref="L84:L85"/>
    <mergeCell ref="B63:B64"/>
    <mergeCell ref="C63:C64"/>
    <mergeCell ref="D63:D64"/>
    <mergeCell ref="E63:E64"/>
    <mergeCell ref="F63:F64"/>
    <mergeCell ref="G63:G64"/>
    <mergeCell ref="H63:H64"/>
    <mergeCell ref="A65:A66"/>
    <mergeCell ref="B65:B66"/>
    <mergeCell ref="C65:C66"/>
    <mergeCell ref="D65:D66"/>
    <mergeCell ref="E65:E66"/>
    <mergeCell ref="F65:F66"/>
    <mergeCell ref="G65:G66"/>
    <mergeCell ref="H65:H66"/>
    <mergeCell ref="A69:A70"/>
    <mergeCell ref="B69:B70"/>
    <mergeCell ref="C69:C70"/>
    <mergeCell ref="D69:D70"/>
    <mergeCell ref="E69:E70"/>
    <mergeCell ref="F69:F70"/>
    <mergeCell ref="G69:G70"/>
    <mergeCell ref="H69:H70"/>
    <mergeCell ref="A67:A68"/>
    <mergeCell ref="A71:A72"/>
    <mergeCell ref="B71:B72"/>
    <mergeCell ref="C71:C72"/>
    <mergeCell ref="D71:D72"/>
    <mergeCell ref="E71:E72"/>
    <mergeCell ref="F71:F72"/>
    <mergeCell ref="G71:G72"/>
    <mergeCell ref="H71:H72"/>
    <mergeCell ref="A74:A75"/>
    <mergeCell ref="B74:B75"/>
    <mergeCell ref="C74:C75"/>
    <mergeCell ref="D74:D75"/>
    <mergeCell ref="E74:E75"/>
    <mergeCell ref="F74:F75"/>
    <mergeCell ref="G74:G75"/>
    <mergeCell ref="H74:H75"/>
    <mergeCell ref="A76:A77"/>
    <mergeCell ref="B76:B77"/>
    <mergeCell ref="C76:C77"/>
    <mergeCell ref="D76:D77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C50:C51"/>
    <mergeCell ref="D50:D51"/>
    <mergeCell ref="E50:E51"/>
    <mergeCell ref="F50:F51"/>
    <mergeCell ref="G50:G51"/>
    <mergeCell ref="H50:H51"/>
    <mergeCell ref="A52:A53"/>
    <mergeCell ref="B52:B53"/>
    <mergeCell ref="C52:C53"/>
    <mergeCell ref="D52:D53"/>
    <mergeCell ref="E52:E53"/>
    <mergeCell ref="F52:F53"/>
    <mergeCell ref="G52:G53"/>
    <mergeCell ref="H52:H53"/>
    <mergeCell ref="A55:A56"/>
    <mergeCell ref="B55:B56"/>
    <mergeCell ref="C55:C56"/>
    <mergeCell ref="D55:D56"/>
    <mergeCell ref="E55:E56"/>
    <mergeCell ref="F55:F56"/>
    <mergeCell ref="G55:G56"/>
    <mergeCell ref="H55:H5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12:I13"/>
    <mergeCell ref="J12:J13"/>
    <mergeCell ref="K12:K13"/>
    <mergeCell ref="L12:L13"/>
    <mergeCell ref="M12:M13"/>
    <mergeCell ref="N12:N13"/>
    <mergeCell ref="O12:O13"/>
    <mergeCell ref="P12:P13"/>
    <mergeCell ref="I14:I15"/>
    <mergeCell ref="J14:J15"/>
    <mergeCell ref="K14:K15"/>
    <mergeCell ref="L14:L15"/>
    <mergeCell ref="M14:M15"/>
    <mergeCell ref="N14:N15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I19:I20"/>
    <mergeCell ref="J19:J20"/>
    <mergeCell ref="K19:K20"/>
    <mergeCell ref="L19:L20"/>
    <mergeCell ref="M19:M20"/>
    <mergeCell ref="N19:N20"/>
    <mergeCell ref="O19:O20"/>
    <mergeCell ref="P19:P20"/>
    <mergeCell ref="I21:I22"/>
    <mergeCell ref="J21:J22"/>
    <mergeCell ref="K21:K22"/>
    <mergeCell ref="L21:L22"/>
    <mergeCell ref="M21:M22"/>
    <mergeCell ref="N21:N22"/>
    <mergeCell ref="O21:O22"/>
    <mergeCell ref="P21:P22"/>
    <mergeCell ref="I23:I24"/>
    <mergeCell ref="J23:J24"/>
    <mergeCell ref="K23:K24"/>
    <mergeCell ref="L23:L24"/>
    <mergeCell ref="M23:M24"/>
    <mergeCell ref="N23:N24"/>
    <mergeCell ref="O23:O24"/>
    <mergeCell ref="P23:P24"/>
    <mergeCell ref="I27:I28"/>
    <mergeCell ref="J27:J28"/>
    <mergeCell ref="K27:K28"/>
    <mergeCell ref="L27:L28"/>
    <mergeCell ref="M27:M28"/>
    <mergeCell ref="N27:N28"/>
    <mergeCell ref="O27:O28"/>
    <mergeCell ref="P27:P28"/>
    <mergeCell ref="I29:I30"/>
    <mergeCell ref="J29:J30"/>
    <mergeCell ref="K29:K30"/>
    <mergeCell ref="L29:L30"/>
    <mergeCell ref="M29:M30"/>
    <mergeCell ref="N29:N30"/>
    <mergeCell ref="O29:O30"/>
    <mergeCell ref="P29:P30"/>
    <mergeCell ref="I31:I32"/>
    <mergeCell ref="J31:J32"/>
    <mergeCell ref="K31:K32"/>
    <mergeCell ref="L31:L32"/>
    <mergeCell ref="M31:M32"/>
    <mergeCell ref="N31:N32"/>
    <mergeCell ref="O31:O32"/>
    <mergeCell ref="P31:P32"/>
    <mergeCell ref="I34:I35"/>
    <mergeCell ref="J34:J35"/>
    <mergeCell ref="K34:K35"/>
    <mergeCell ref="L34:L35"/>
    <mergeCell ref="M34:M35"/>
    <mergeCell ref="N34:N35"/>
    <mergeCell ref="O34:O35"/>
    <mergeCell ref="P34:P35"/>
    <mergeCell ref="I36:I37"/>
    <mergeCell ref="J36:J37"/>
    <mergeCell ref="K36:K37"/>
    <mergeCell ref="L36:L37"/>
    <mergeCell ref="M36:M37"/>
    <mergeCell ref="N36:N37"/>
    <mergeCell ref="O36:O37"/>
    <mergeCell ref="P36:P37"/>
    <mergeCell ref="I38:I39"/>
    <mergeCell ref="J38:J39"/>
    <mergeCell ref="K38:K39"/>
    <mergeCell ref="L38:L39"/>
    <mergeCell ref="M38:M39"/>
    <mergeCell ref="N38:N39"/>
    <mergeCell ref="O38:O39"/>
    <mergeCell ref="P38:P39"/>
    <mergeCell ref="I41:I42"/>
    <mergeCell ref="J41:J42"/>
    <mergeCell ref="K41:K42"/>
    <mergeCell ref="L41:L42"/>
    <mergeCell ref="M41:M42"/>
    <mergeCell ref="N41:N42"/>
    <mergeCell ref="O41:O42"/>
    <mergeCell ref="P41:P42"/>
    <mergeCell ref="I43:I44"/>
    <mergeCell ref="J43:J44"/>
    <mergeCell ref="K43:K44"/>
    <mergeCell ref="L43:L44"/>
    <mergeCell ref="M43:M44"/>
    <mergeCell ref="N43:N44"/>
    <mergeCell ref="O43:O44"/>
    <mergeCell ref="P43:P44"/>
    <mergeCell ref="I45:I46"/>
    <mergeCell ref="J45:J46"/>
    <mergeCell ref="K45:K46"/>
    <mergeCell ref="L45:L46"/>
    <mergeCell ref="M45:M46"/>
    <mergeCell ref="N45:N46"/>
    <mergeCell ref="O45:O46"/>
    <mergeCell ref="P45:P46"/>
    <mergeCell ref="I48:I49"/>
    <mergeCell ref="J48:J49"/>
    <mergeCell ref="K48:K49"/>
    <mergeCell ref="L48:L49"/>
    <mergeCell ref="M48:M49"/>
    <mergeCell ref="N48:N49"/>
    <mergeCell ref="O48:O49"/>
    <mergeCell ref="P48:P49"/>
    <mergeCell ref="I50:I51"/>
    <mergeCell ref="J50:J51"/>
    <mergeCell ref="K50:K51"/>
    <mergeCell ref="L50:L51"/>
    <mergeCell ref="M50:M51"/>
    <mergeCell ref="N50:N51"/>
    <mergeCell ref="O50:O51"/>
    <mergeCell ref="P50:P51"/>
    <mergeCell ref="I52:I53"/>
    <mergeCell ref="J52:J53"/>
    <mergeCell ref="K52:K53"/>
    <mergeCell ref="L52:L53"/>
    <mergeCell ref="M52:M53"/>
    <mergeCell ref="N52:N53"/>
    <mergeCell ref="O52:O53"/>
    <mergeCell ref="P52:P53"/>
    <mergeCell ref="I55:I56"/>
    <mergeCell ref="J55:J56"/>
    <mergeCell ref="K55:K56"/>
    <mergeCell ref="L55:L56"/>
    <mergeCell ref="M55:M56"/>
    <mergeCell ref="N55:N56"/>
    <mergeCell ref="O55:O56"/>
    <mergeCell ref="P55:P56"/>
    <mergeCell ref="I57:I58"/>
    <mergeCell ref="J57:J58"/>
    <mergeCell ref="K57:K58"/>
    <mergeCell ref="L57:L58"/>
    <mergeCell ref="M57:M58"/>
    <mergeCell ref="N57:N58"/>
    <mergeCell ref="O57:O58"/>
    <mergeCell ref="P57:P58"/>
    <mergeCell ref="I59:I60"/>
    <mergeCell ref="J59:J60"/>
    <mergeCell ref="K59:K60"/>
    <mergeCell ref="L59:L60"/>
    <mergeCell ref="M59:M60"/>
    <mergeCell ref="N59:N60"/>
    <mergeCell ref="O59:O60"/>
    <mergeCell ref="P59:P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2012-06-08T13:52:19Z</cp:lastPrinted>
  <dcterms:created xsi:type="dcterms:W3CDTF">1996-10-08T23:32:33Z</dcterms:created>
  <dcterms:modified xsi:type="dcterms:W3CDTF">2012-06-08T13:57:03Z</dcterms:modified>
  <cp:category/>
  <cp:version/>
  <cp:contentType/>
  <cp:contentStatus/>
</cp:coreProperties>
</file>