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<sst xmlns="http://schemas.openxmlformats.org/spreadsheetml/2006/main" count="175" uniqueCount="66">
  <si>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</si>
  <si>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</si>
  <si>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</si>
  <si>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</si>
  <si>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</si>
  <si>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</si>
  <si>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</si>
  <si>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</si>
  <si>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</si>
  <si>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</si>
  <si>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</si>
  <si>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</si>
  <si>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</si>
  <si>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</si>
  <si>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</si>
  <si>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</si>
  <si>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</si>
  <si>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</si>
  <si>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</si>
  <si>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</si>
  <si>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</si>
  <si>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</si>
  <si>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</si>
  <si>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</si>
  <si>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</si>
  <si>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</si>
  <si>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</si>
  <si>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</si>
  <si>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</si>
  <si>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</si>
  <si>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</si>
  <si>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</si>
  <si>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</si>
  <si>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</si>
  <si>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</si>
  <si>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</si>
  <si>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</si>
  <si>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</si>
  <si>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7-8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</si>
  <si>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</si>
  <si>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</si>
  <si>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</si>
  <si>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</si>
  <si>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</si>
  <si>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Fight for 3rd place </t>
  </si>
  <si>
    <t>Combat</t>
  </si>
  <si>
    <t>Struggle for 3 place</t>
  </si>
  <si>
    <t>MOHNATKIN Mihail</t>
  </si>
  <si>
    <t>1990 ms</t>
  </si>
  <si>
    <t>RUS</t>
  </si>
  <si>
    <t>MUSABAEV Maksat</t>
  </si>
  <si>
    <t>KGZ</t>
  </si>
  <si>
    <t>FUTIN Maksim</t>
  </si>
  <si>
    <t>BOTOEV Aleksandr</t>
  </si>
  <si>
    <t>1993 cms</t>
  </si>
  <si>
    <t>RUS-M</t>
  </si>
  <si>
    <t>1</t>
  </si>
  <si>
    <t>3</t>
  </si>
  <si>
    <t>2</t>
  </si>
  <si>
    <t>4</t>
  </si>
  <si>
    <t>100 kg</t>
  </si>
  <si>
    <t>4  participants</t>
  </si>
  <si>
    <t>time</t>
  </si>
  <si>
    <t>World Cup Stage - XI International Sambo Tournament                                                      for General Aslambeck Aslakhanov prizes</t>
  </si>
  <si>
    <t>Chief referee</t>
  </si>
  <si>
    <t>Chief  secretary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</si>
</sst>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b/>
      <sz val="12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4"/>
      <color indexed="9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4"/>
      <color indexed="9"/>
      <name val="Arial Cyr"/>
      <family val="0"/>
    </font>
    <font>
      <b/>
      <i/>
      <sz val="18"/>
      <name val="Arial Narrow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Cyr"/>
      <family val="0"/>
    </font>
    <font>
      <sz val="11"/>
      <name val="Arial Cyr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Narrow"/>
      <family val="2"/>
    </font>
    <font>
      <b/>
      <sz val="10"/>
      <color theme="0"/>
      <name val="Arial Cyr"/>
      <family val="0"/>
    </font>
    <font>
      <sz val="10"/>
      <color theme="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  <border>
      <left style="medium"/>
      <right style="medium">
        <color indexed="10"/>
      </right>
      <top style="medium">
        <color indexed="10"/>
      </top>
      <bottom>
        <color indexed="63"/>
      </bottom>
    </border>
    <border>
      <left style="medium"/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>
        <color indexed="12"/>
      </right>
      <top style="medium">
        <color indexed="12"/>
      </top>
      <bottom>
        <color indexed="63"/>
      </bottom>
    </border>
    <border>
      <left style="medium"/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3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Alignment="1">
      <alignment vertical="center"/>
    </xf>
    <xf numFmtId="0" fontId="3" fillId="0" borderId="0" xfId="42" applyFont="1" applyBorder="1" applyAlignment="1" applyProtection="1">
      <alignment horizontal="left"/>
      <protection/>
    </xf>
    <xf numFmtId="0" fontId="9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43" applyFont="1" applyFill="1" applyBorder="1" applyAlignment="1">
      <alignment vertical="center" wrapText="1"/>
    </xf>
    <xf numFmtId="0" fontId="4" fillId="0" borderId="0" xfId="42" applyFont="1" applyFill="1" applyBorder="1" applyAlignment="1" applyProtection="1">
      <alignment vertical="center" wrapText="1"/>
      <protection/>
    </xf>
    <xf numFmtId="178" fontId="11" fillId="0" borderId="0" xfId="43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22" fillId="0" borderId="24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9" fillId="0" borderId="0" xfId="42" applyFont="1" applyBorder="1" applyAlignment="1" applyProtection="1">
      <alignment vertical="center" wrapText="1"/>
      <protection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26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NumberFormat="1" applyFont="1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 vertical="center" wrapText="1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30" fillId="0" borderId="0" xfId="0" applyFont="1" applyAlignment="1">
      <alignment/>
    </xf>
    <xf numFmtId="0" fontId="4" fillId="0" borderId="0" xfId="42" applyFont="1" applyAlignment="1" applyProtection="1">
      <alignment horizontal="left" vertical="center"/>
      <protection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4" fillId="0" borderId="0" xfId="0" applyFont="1" applyAlignment="1">
      <alignment/>
    </xf>
    <xf numFmtId="0" fontId="20" fillId="0" borderId="0" xfId="0" applyNumberFormat="1" applyFont="1" applyAlignment="1">
      <alignment horizontal="center" vertical="center" wrapText="1"/>
    </xf>
    <xf numFmtId="0" fontId="3" fillId="0" borderId="25" xfId="42" applyFont="1" applyBorder="1" applyAlignment="1" applyProtection="1">
      <alignment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0" fillId="0" borderId="0" xfId="42" applyNumberFormat="1" applyFont="1" applyAlignment="1" applyProtection="1">
      <alignment vertical="center" wrapText="1"/>
      <protection/>
    </xf>
    <xf numFmtId="0" fontId="20" fillId="0" borderId="0" xfId="0" applyNumberFormat="1" applyFont="1" applyAlignment="1">
      <alignment vertical="center" wrapText="1"/>
    </xf>
    <xf numFmtId="0" fontId="1" fillId="0" borderId="0" xfId="42" applyFont="1" applyFill="1" applyBorder="1" applyAlignment="1" applyProtection="1">
      <alignment vertical="center"/>
      <protection/>
    </xf>
    <xf numFmtId="49" fontId="7" fillId="0" borderId="25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7" fillId="0" borderId="0" xfId="0" applyFont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9" fillId="34" borderId="2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27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7" fillId="0" borderId="18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8" fillId="35" borderId="18" xfId="0" applyFont="1" applyFill="1" applyBorder="1" applyAlignment="1">
      <alignment horizontal="center" vertical="center"/>
    </xf>
    <xf numFmtId="0" fontId="28" fillId="35" borderId="31" xfId="0" applyFont="1" applyFill="1" applyBorder="1" applyAlignment="1">
      <alignment horizontal="center" vertical="center"/>
    </xf>
    <xf numFmtId="0" fontId="28" fillId="35" borderId="29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8" fillId="36" borderId="18" xfId="0" applyFont="1" applyFill="1" applyBorder="1" applyAlignment="1">
      <alignment horizontal="center" vertical="center"/>
    </xf>
    <xf numFmtId="0" fontId="28" fillId="36" borderId="31" xfId="0" applyFont="1" applyFill="1" applyBorder="1" applyAlignment="1">
      <alignment horizontal="center" vertical="center"/>
    </xf>
    <xf numFmtId="0" fontId="28" fillId="36" borderId="29" xfId="0" applyFont="1" applyFill="1" applyBorder="1" applyAlignment="1">
      <alignment horizontal="center" vertical="center"/>
    </xf>
    <xf numFmtId="0" fontId="26" fillId="37" borderId="33" xfId="42" applyFont="1" applyFill="1" applyBorder="1" applyAlignment="1" applyProtection="1">
      <alignment horizontal="center" vertical="center" wrapText="1"/>
      <protection/>
    </xf>
    <xf numFmtId="0" fontId="26" fillId="37" borderId="19" xfId="42" applyFont="1" applyFill="1" applyBorder="1" applyAlignment="1" applyProtection="1">
      <alignment horizontal="center" vertical="center" wrapText="1"/>
      <protection/>
    </xf>
    <xf numFmtId="0" fontId="26" fillId="37" borderId="34" xfId="42" applyFont="1" applyFill="1" applyBorder="1" applyAlignment="1" applyProtection="1">
      <alignment horizontal="center" vertical="center" wrapText="1"/>
      <protection/>
    </xf>
    <xf numFmtId="0" fontId="0" fillId="0" borderId="27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8" fillId="38" borderId="18" xfId="0" applyFont="1" applyFill="1" applyBorder="1" applyAlignment="1">
      <alignment horizontal="center" vertical="center"/>
    </xf>
    <xf numFmtId="0" fontId="28" fillId="38" borderId="31" xfId="0" applyFont="1" applyFill="1" applyBorder="1" applyAlignment="1">
      <alignment horizontal="center" vertical="center"/>
    </xf>
    <xf numFmtId="0" fontId="28" fillId="38" borderId="29" xfId="0" applyFont="1" applyFill="1" applyBorder="1" applyAlignment="1">
      <alignment horizontal="center" vertical="center"/>
    </xf>
    <xf numFmtId="0" fontId="29" fillId="0" borderId="27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1" fillId="0" borderId="35" xfId="42" applyFont="1" applyFill="1" applyBorder="1" applyAlignment="1" applyProtection="1">
      <alignment horizontal="center" vertical="center"/>
      <protection/>
    </xf>
    <xf numFmtId="178" fontId="11" fillId="0" borderId="22" xfId="43" applyFont="1" applyBorder="1" applyAlignment="1">
      <alignment horizontal="center" vertical="center" wrapText="1"/>
    </xf>
    <xf numFmtId="178" fontId="11" fillId="0" borderId="36" xfId="43" applyFont="1" applyBorder="1" applyAlignment="1">
      <alignment horizontal="center" vertical="center" wrapText="1"/>
    </xf>
    <xf numFmtId="178" fontId="11" fillId="0" borderId="37" xfId="43" applyFont="1" applyBorder="1" applyAlignment="1">
      <alignment horizontal="center" vertical="center" wrapText="1"/>
    </xf>
    <xf numFmtId="178" fontId="11" fillId="0" borderId="38" xfId="43" applyFont="1" applyBorder="1" applyAlignment="1">
      <alignment horizontal="center" vertical="center" wrapText="1"/>
    </xf>
    <xf numFmtId="0" fontId="11" fillId="0" borderId="39" xfId="43" applyNumberFormat="1" applyFont="1" applyBorder="1" applyAlignment="1">
      <alignment horizontal="center" vertical="center" wrapText="1"/>
    </xf>
    <xf numFmtId="0" fontId="11" fillId="0" borderId="40" xfId="43" applyNumberFormat="1" applyFont="1" applyBorder="1" applyAlignment="1">
      <alignment horizontal="center" vertical="center" wrapText="1"/>
    </xf>
    <xf numFmtId="178" fontId="12" fillId="36" borderId="41" xfId="43" applyFont="1" applyFill="1" applyBorder="1" applyAlignment="1">
      <alignment horizontal="center" vertical="center" wrapText="1"/>
    </xf>
    <xf numFmtId="178" fontId="12" fillId="36" borderId="36" xfId="43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178" fontId="11" fillId="0" borderId="11" xfId="43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178" fontId="12" fillId="38" borderId="22" xfId="43" applyFont="1" applyFill="1" applyBorder="1" applyAlignment="1">
      <alignment horizontal="center" vertical="center" wrapText="1"/>
    </xf>
    <xf numFmtId="178" fontId="12" fillId="38" borderId="36" xfId="43" applyFont="1" applyFill="1" applyBorder="1" applyAlignment="1">
      <alignment horizontal="center" vertical="center" wrapText="1"/>
    </xf>
    <xf numFmtId="0" fontId="13" fillId="0" borderId="46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left" vertical="center" wrapText="1"/>
    </xf>
    <xf numFmtId="0" fontId="19" fillId="0" borderId="0" xfId="42" applyFont="1" applyAlignment="1" applyProtection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42" xfId="0" applyFont="1" applyBorder="1" applyAlignment="1">
      <alignment horizontal="left" vertical="center" wrapText="1"/>
    </xf>
    <xf numFmtId="0" fontId="26" fillId="0" borderId="0" xfId="0" applyFont="1" applyAlignment="1">
      <alignment horizontal="left"/>
    </xf>
    <xf numFmtId="0" fontId="20" fillId="0" borderId="0" xfId="0" applyNumberFormat="1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11" fillId="0" borderId="0" xfId="42" applyFont="1" applyAlignment="1" applyProtection="1">
      <alignment horizontal="center" vertical="center" wrapText="1"/>
      <protection/>
    </xf>
    <xf numFmtId="49" fontId="4" fillId="0" borderId="48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4" fillId="0" borderId="0" xfId="42" applyFont="1" applyBorder="1" applyAlignment="1" applyProtection="1">
      <alignment horizontal="center" vertical="center" wrapText="1"/>
      <protection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34" fillId="0" borderId="0" xfId="42" applyFont="1" applyAlignment="1" applyProtection="1">
      <alignment horizontal="center" vertical="center" wrapText="1"/>
      <protection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49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49" xfId="0" applyFont="1" applyFill="1" applyBorder="1" applyAlignment="1">
      <alignment horizontal="left" vertical="center" wrapText="1"/>
    </xf>
    <xf numFmtId="0" fontId="33" fillId="0" borderId="5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49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left" vertical="center" wrapText="1"/>
    </xf>
    <xf numFmtId="49" fontId="4" fillId="0" borderId="5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19" xfId="42" applyFont="1" applyBorder="1" applyAlignment="1" applyProtection="1">
      <alignment horizontal="center" vertical="center" wrapText="1"/>
      <protection/>
    </xf>
    <xf numFmtId="0" fontId="3" fillId="0" borderId="34" xfId="42" applyFont="1" applyBorder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41" fillId="34" borderId="33" xfId="42" applyNumberFormat="1" applyFont="1" applyFill="1" applyBorder="1" applyAlignment="1" applyProtection="1">
      <alignment horizontal="center" vertical="center" wrapText="1"/>
      <protection/>
    </xf>
    <xf numFmtId="0" fontId="41" fillId="34" borderId="19" xfId="42" applyNumberFormat="1" applyFont="1" applyFill="1" applyBorder="1" applyAlignment="1" applyProtection="1">
      <alignment horizontal="center" vertical="center" wrapText="1"/>
      <protection/>
    </xf>
    <xf numFmtId="0" fontId="41" fillId="34" borderId="34" xfId="42" applyNumberFormat="1" applyFont="1" applyFill="1" applyBorder="1" applyAlignment="1" applyProtection="1">
      <alignment horizontal="center" vertical="center" wrapText="1"/>
      <protection/>
    </xf>
    <xf numFmtId="0" fontId="1" fillId="0" borderId="3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9" fillId="0" borderId="22" xfId="42" applyFont="1" applyBorder="1" applyAlignment="1" applyProtection="1">
      <alignment horizontal="left" vertical="center" wrapText="1"/>
      <protection/>
    </xf>
    <xf numFmtId="0" fontId="9" fillId="0" borderId="23" xfId="0" applyFont="1" applyBorder="1" applyAlignment="1">
      <alignment horizontal="left" vertical="center" wrapText="1"/>
    </xf>
    <xf numFmtId="0" fontId="9" fillId="0" borderId="22" xfId="42" applyFont="1" applyBorder="1" applyAlignment="1" applyProtection="1">
      <alignment horizontal="center" vertical="center" wrapText="1"/>
      <protection/>
    </xf>
    <xf numFmtId="0" fontId="9" fillId="0" borderId="2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9" fillId="0" borderId="41" xfId="42" applyFont="1" applyBorder="1" applyAlignment="1" applyProtection="1">
      <alignment horizontal="left" vertical="center" wrapText="1"/>
      <protection/>
    </xf>
    <xf numFmtId="0" fontId="9" fillId="0" borderId="41" xfId="42" applyFont="1" applyBorder="1" applyAlignment="1" applyProtection="1">
      <alignment horizontal="center" vertical="center" wrapText="1"/>
      <protection/>
    </xf>
    <xf numFmtId="0" fontId="9" fillId="0" borderId="4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left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59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6" fillId="0" borderId="35" xfId="0" applyFont="1" applyBorder="1" applyAlignment="1">
      <alignment horizontal="left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49" fontId="4" fillId="0" borderId="49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left" vertical="center" wrapText="1"/>
      <protection/>
    </xf>
    <xf numFmtId="0" fontId="0" fillId="0" borderId="49" xfId="42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49" fontId="13" fillId="0" borderId="47" xfId="0" applyNumberFormat="1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13" fillId="0" borderId="58" xfId="42" applyFont="1" applyBorder="1" applyAlignment="1" applyProtection="1">
      <alignment horizontal="center" vertical="center" wrapText="1"/>
      <protection/>
    </xf>
    <xf numFmtId="49" fontId="6" fillId="0" borderId="35" xfId="0" applyNumberFormat="1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29" fillId="0" borderId="0" xfId="42" applyNumberFormat="1" applyFont="1" applyBorder="1" applyAlignment="1" applyProtection="1">
      <alignment horizontal="center" vertical="center" wrapText="1"/>
      <protection/>
    </xf>
    <xf numFmtId="0" fontId="31" fillId="0" borderId="33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36" fillId="39" borderId="33" xfId="0" applyFont="1" applyFill="1" applyBorder="1" applyAlignment="1">
      <alignment horizontal="center" vertical="center"/>
    </xf>
    <xf numFmtId="0" fontId="36" fillId="39" borderId="19" xfId="0" applyFont="1" applyFill="1" applyBorder="1" applyAlignment="1">
      <alignment horizontal="center" vertical="center"/>
    </xf>
    <xf numFmtId="0" fontId="36" fillId="39" borderId="3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textRotation="90"/>
    </xf>
    <xf numFmtId="0" fontId="3" fillId="0" borderId="60" xfId="0" applyFont="1" applyBorder="1" applyAlignment="1">
      <alignment horizontal="center" vertical="center" textRotation="90"/>
    </xf>
    <xf numFmtId="0" fontId="3" fillId="0" borderId="49" xfId="0" applyFont="1" applyBorder="1" applyAlignment="1">
      <alignment horizontal="center" vertical="center" textRotation="90"/>
    </xf>
    <xf numFmtId="0" fontId="9" fillId="0" borderId="61" xfId="0" applyNumberFormat="1" applyFont="1" applyFill="1" applyBorder="1" applyAlignment="1">
      <alignment horizontal="center" vertical="center"/>
    </xf>
    <xf numFmtId="0" fontId="9" fillId="0" borderId="62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63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15" fillId="33" borderId="53" xfId="0" applyFont="1" applyFill="1" applyBorder="1" applyAlignment="1">
      <alignment horizontal="center" vertical="center"/>
    </xf>
    <xf numFmtId="0" fontId="35" fillId="38" borderId="39" xfId="0" applyFont="1" applyFill="1" applyBorder="1" applyAlignment="1">
      <alignment horizontal="center" vertical="center" wrapText="1"/>
    </xf>
    <xf numFmtId="0" fontId="38" fillId="38" borderId="53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35" fillId="36" borderId="23" xfId="0" applyFont="1" applyFill="1" applyBorder="1" applyAlignment="1">
      <alignment horizontal="center" vertical="center" wrapText="1"/>
    </xf>
    <xf numFmtId="0" fontId="38" fillId="36" borderId="36" xfId="0" applyFont="1" applyFill="1" applyBorder="1" applyAlignment="1">
      <alignment horizontal="center" vertical="center"/>
    </xf>
    <xf numFmtId="0" fontId="36" fillId="0" borderId="64" xfId="0" applyNumberFormat="1" applyFont="1" applyFill="1" applyBorder="1" applyAlignment="1">
      <alignment horizontal="center" vertical="center"/>
    </xf>
    <xf numFmtId="0" fontId="36" fillId="0" borderId="65" xfId="0" applyNumberFormat="1" applyFont="1" applyFill="1" applyBorder="1" applyAlignment="1">
      <alignment horizontal="center" vertical="center"/>
    </xf>
    <xf numFmtId="0" fontId="36" fillId="0" borderId="66" xfId="0" applyNumberFormat="1" applyFont="1" applyFill="1" applyBorder="1" applyAlignment="1">
      <alignment horizontal="center" vertical="center"/>
    </xf>
    <xf numFmtId="0" fontId="36" fillId="0" borderId="67" xfId="0" applyNumberFormat="1" applyFont="1" applyFill="1" applyBorder="1" applyAlignment="1">
      <alignment horizontal="center" vertical="center"/>
    </xf>
    <xf numFmtId="0" fontId="35" fillId="38" borderId="22" xfId="0" applyFont="1" applyFill="1" applyBorder="1" applyAlignment="1">
      <alignment horizontal="center" vertical="center" wrapText="1"/>
    </xf>
    <xf numFmtId="0" fontId="38" fillId="38" borderId="23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0" fontId="35" fillId="36" borderId="53" xfId="0" applyFont="1" applyFill="1" applyBorder="1" applyAlignment="1">
      <alignment horizontal="center" vertical="center" wrapText="1"/>
    </xf>
    <xf numFmtId="0" fontId="38" fillId="36" borderId="40" xfId="0" applyFont="1" applyFill="1" applyBorder="1" applyAlignment="1">
      <alignment horizontal="center" vertical="center"/>
    </xf>
    <xf numFmtId="0" fontId="36" fillId="33" borderId="0" xfId="0" applyNumberFormat="1" applyFont="1" applyFill="1" applyBorder="1" applyAlignment="1">
      <alignment horizontal="center" vertical="center"/>
    </xf>
    <xf numFmtId="49" fontId="13" fillId="33" borderId="0" xfId="0" applyNumberFormat="1" applyFont="1" applyFill="1" applyBorder="1" applyAlignment="1">
      <alignment horizontal="center" vertical="center"/>
    </xf>
    <xf numFmtId="0" fontId="35" fillId="36" borderId="17" xfId="0" applyNumberFormat="1" applyFont="1" applyFill="1" applyBorder="1" applyAlignment="1">
      <alignment horizontal="center" vertical="center" wrapText="1"/>
    </xf>
    <xf numFmtId="0" fontId="35" fillId="36" borderId="24" xfId="0" applyNumberFormat="1" applyFont="1" applyFill="1" applyBorder="1" applyAlignment="1">
      <alignment horizontal="center" vertical="center" wrapText="1"/>
    </xf>
    <xf numFmtId="49" fontId="83" fillId="33" borderId="0" xfId="0" applyNumberFormat="1" applyFont="1" applyFill="1" applyBorder="1" applyAlignment="1">
      <alignment horizontal="center" vertical="center" wrapText="1"/>
    </xf>
    <xf numFmtId="49" fontId="84" fillId="33" borderId="0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center" vertical="center"/>
    </xf>
    <xf numFmtId="0" fontId="35" fillId="38" borderId="17" xfId="0" applyNumberFormat="1" applyFont="1" applyFill="1" applyBorder="1" applyAlignment="1">
      <alignment horizontal="center" vertical="center" wrapText="1"/>
    </xf>
    <xf numFmtId="0" fontId="35" fillId="38" borderId="24" xfId="0" applyNumberFormat="1" applyFont="1" applyFill="1" applyBorder="1" applyAlignment="1">
      <alignment horizontal="center" vertical="center" wrapText="1"/>
    </xf>
    <xf numFmtId="0" fontId="17" fillId="0" borderId="6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15" fillId="33" borderId="40" xfId="0" applyFont="1" applyFill="1" applyBorder="1" applyAlignment="1">
      <alignment horizontal="center" vertical="center"/>
    </xf>
    <xf numFmtId="0" fontId="83" fillId="33" borderId="0" xfId="0" applyFont="1" applyFill="1" applyBorder="1" applyAlignment="1">
      <alignment horizontal="center" vertical="center" wrapText="1"/>
    </xf>
    <xf numFmtId="0" fontId="84" fillId="33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85" fillId="33" borderId="0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left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83" fillId="33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9" fillId="0" borderId="68" xfId="0" applyNumberFormat="1" applyFont="1" applyFill="1" applyBorder="1" applyAlignment="1">
      <alignment horizontal="center" vertical="center"/>
    </xf>
    <xf numFmtId="0" fontId="9" fillId="0" borderId="69" xfId="0" applyNumberFormat="1" applyFont="1" applyFill="1" applyBorder="1" applyAlignment="1">
      <alignment horizontal="center" vertical="center"/>
    </xf>
    <xf numFmtId="0" fontId="9" fillId="40" borderId="17" xfId="0" applyNumberFormat="1" applyFont="1" applyFill="1" applyBorder="1" applyAlignment="1">
      <alignment horizontal="center" vertical="center"/>
    </xf>
    <xf numFmtId="0" fontId="9" fillId="40" borderId="24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62" fillId="33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800600" y="132397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66675</xdr:colOff>
      <xdr:row>0</xdr:row>
      <xdr:rowOff>504825</xdr:rowOff>
    </xdr:from>
    <xdr:to>
      <xdr:col>3</xdr:col>
      <xdr:colOff>581025</xdr:colOff>
      <xdr:row>2</xdr:row>
      <xdr:rowOff>19050</xdr:rowOff>
    </xdr:to>
    <xdr:grpSp>
      <xdr:nvGrpSpPr>
        <xdr:cNvPr id="2" name="Group 33"/>
        <xdr:cNvGrpSpPr>
          <a:grpSpLocks/>
        </xdr:cNvGrpSpPr>
      </xdr:nvGrpSpPr>
      <xdr:grpSpPr>
        <a:xfrm>
          <a:off x="66675" y="504825"/>
          <a:ext cx="1200150" cy="695325"/>
          <a:chOff x="6" y="3"/>
          <a:chExt cx="126" cy="72"/>
        </a:xfrm>
        <a:solidFill>
          <a:srgbClr val="FFFFFF"/>
        </a:solidFill>
      </xdr:grpSpPr>
      <xdr:pic>
        <xdr:nvPicPr>
          <xdr:cNvPr id="3" name="Picture 31" descr="Аслаханов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9" y="5"/>
            <a:ext cx="53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2" descr="fias"/>
          <xdr:cNvPicPr preferRelativeResize="1">
            <a:picLocks noChangeAspect="1"/>
          </xdr:cNvPicPr>
        </xdr:nvPicPr>
        <xdr:blipFill>
          <a:blip r:embed="rId2"/>
          <a:srcRect l="12307" r="7179" b="3314"/>
          <a:stretch>
            <a:fillRect/>
          </a:stretch>
        </xdr:blipFill>
        <xdr:spPr>
          <a:xfrm>
            <a:off x="6" y="3"/>
            <a:ext cx="64" cy="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a cup of the world - XI international tournament on sambo /С/ on prizes of general A.A.Aslakhanov</v>
          </cell>
        </row>
        <row r="3">
          <cell r="A3" t="str">
            <v>September 30 - October 02, 2012      Moscow /Russia/</v>
          </cell>
        </row>
        <row r="8">
          <cell r="A8" t="str">
            <v>Chiaf referee</v>
          </cell>
          <cell r="G8" t="str">
            <v>E. Borkov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Drokov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1" sqref="A1:H19"/>
    </sheetView>
  </sheetViews>
  <sheetFormatPr defaultColWidth="9.140625" defaultRowHeight="12.75"/>
  <sheetData>
    <row r="1" spans="1:8" ht="40.5" customHeight="1" thickBot="1">
      <c r="A1" s="131" t="str">
        <f>'[1]реквизиты'!$A$2</f>
        <v>Stage of a cup of the world - XI international tournament on sambo /С/ on prizes of general A.A.Aslakhanov</v>
      </c>
      <c r="B1" s="132"/>
      <c r="C1" s="132"/>
      <c r="D1" s="132"/>
      <c r="E1" s="132"/>
      <c r="F1" s="132"/>
      <c r="G1" s="132"/>
      <c r="H1" s="133"/>
    </row>
    <row r="2" spans="1:8" ht="12.75">
      <c r="A2" s="134" t="str">
        <f>'[1]реквизиты'!$A$3</f>
        <v>September 30 - October 02, 2012      Moscow /Russia/</v>
      </c>
      <c r="B2" s="134"/>
      <c r="C2" s="134"/>
      <c r="D2" s="134"/>
      <c r="E2" s="134"/>
      <c r="F2" s="134"/>
      <c r="G2" s="134"/>
      <c r="H2" s="134"/>
    </row>
    <row r="3" spans="1:8" ht="18">
      <c r="A3" s="135" t="s">
        <v>35</v>
      </c>
      <c r="B3" s="135"/>
      <c r="C3" s="135"/>
      <c r="D3" s="135"/>
      <c r="E3" s="135"/>
      <c r="F3" s="135"/>
      <c r="G3" s="135"/>
      <c r="H3" s="135"/>
    </row>
    <row r="4" spans="1:8" ht="45" customHeight="1">
      <c r="A4" s="100"/>
      <c r="B4" s="100"/>
      <c r="C4" s="142" t="str">
        <f>'пр.взв.'!C4</f>
        <v>Combat</v>
      </c>
      <c r="D4" s="142"/>
      <c r="E4" s="142" t="str">
        <f>'пр.взв.'!D4</f>
        <v>100 kg</v>
      </c>
      <c r="F4" s="142"/>
      <c r="G4" s="100"/>
      <c r="H4" s="100"/>
    </row>
    <row r="5" spans="1:8" ht="18.75" thickBot="1">
      <c r="A5" s="62"/>
      <c r="B5" s="62"/>
      <c r="C5" s="62"/>
      <c r="D5" s="62"/>
      <c r="E5" s="62"/>
      <c r="F5" s="62"/>
      <c r="G5" s="62"/>
      <c r="H5" s="62"/>
    </row>
    <row r="6" spans="1:10" ht="18" customHeight="1">
      <c r="A6" s="136" t="s">
        <v>30</v>
      </c>
      <c r="B6" s="139" t="str">
        <f>VLOOKUP(J6,'пр.взв.'!B7:F22,2,FALSE)</f>
        <v>MOHNATKIN Mihail</v>
      </c>
      <c r="C6" s="139"/>
      <c r="D6" s="139"/>
      <c r="E6" s="139"/>
      <c r="F6" s="139"/>
      <c r="G6" s="139"/>
      <c r="H6" s="117" t="str">
        <f>VLOOKUP(J6,'пр.взв.'!B7:F22,3,FALSE)</f>
        <v>1990 ms</v>
      </c>
      <c r="I6" s="62"/>
      <c r="J6" s="63">
        <f>'пр.хода'!K14</f>
        <v>4</v>
      </c>
    </row>
    <row r="7" spans="1:10" ht="18" customHeight="1">
      <c r="A7" s="137"/>
      <c r="B7" s="140"/>
      <c r="C7" s="140"/>
      <c r="D7" s="140"/>
      <c r="E7" s="140"/>
      <c r="F7" s="140"/>
      <c r="G7" s="140"/>
      <c r="H7" s="141"/>
      <c r="I7" s="62"/>
      <c r="J7" s="63"/>
    </row>
    <row r="8" spans="1:10" ht="18" customHeight="1">
      <c r="A8" s="137"/>
      <c r="B8" s="124" t="str">
        <f>VLOOKUP(J6,'пр.взв.'!B7:F22,4,FALSE)</f>
        <v>RUS</v>
      </c>
      <c r="C8" s="124"/>
      <c r="D8" s="124"/>
      <c r="E8" s="124"/>
      <c r="F8" s="124"/>
      <c r="G8" s="124"/>
      <c r="H8" s="125"/>
      <c r="I8" s="62"/>
      <c r="J8" s="63"/>
    </row>
    <row r="9" spans="1:10" ht="18.75" customHeight="1" thickBot="1">
      <c r="A9" s="138"/>
      <c r="B9" s="126"/>
      <c r="C9" s="126"/>
      <c r="D9" s="126"/>
      <c r="E9" s="126"/>
      <c r="F9" s="126"/>
      <c r="G9" s="126"/>
      <c r="H9" s="127"/>
      <c r="I9" s="62"/>
      <c r="J9" s="63"/>
    </row>
    <row r="10" spans="1:10" ht="18.75" thickBot="1">
      <c r="A10" s="62"/>
      <c r="B10" s="62"/>
      <c r="C10" s="62"/>
      <c r="D10" s="62"/>
      <c r="E10" s="62"/>
      <c r="F10" s="62"/>
      <c r="G10" s="62"/>
      <c r="H10" s="62"/>
      <c r="I10" s="62"/>
      <c r="J10" s="63"/>
    </row>
    <row r="11" spans="1:10" ht="18" customHeight="1">
      <c r="A11" s="128" t="s">
        <v>31</v>
      </c>
      <c r="B11" s="139" t="str">
        <f>VLOOKUP(J11,'пр.взв.'!B2:F27,2,FALSE)</f>
        <v>FUTIN Maksim</v>
      </c>
      <c r="C11" s="139"/>
      <c r="D11" s="139"/>
      <c r="E11" s="139"/>
      <c r="F11" s="139"/>
      <c r="G11" s="139"/>
      <c r="H11" s="117" t="str">
        <f>VLOOKUP(J11,'пр.взв.'!B2:F27,3,FALSE)</f>
        <v>1990 ms</v>
      </c>
      <c r="I11" s="62"/>
      <c r="J11" s="63">
        <f>'пр.хода'!N8</f>
        <v>1</v>
      </c>
    </row>
    <row r="12" spans="1:10" ht="18" customHeight="1">
      <c r="A12" s="129"/>
      <c r="B12" s="140" t="e">
        <f>VLOOKUP(J12,'пр.взв.'!B3:F28,2,FALSE)</f>
        <v>#N/A</v>
      </c>
      <c r="C12" s="140"/>
      <c r="D12" s="140"/>
      <c r="E12" s="140"/>
      <c r="F12" s="140"/>
      <c r="G12" s="140"/>
      <c r="H12" s="141"/>
      <c r="I12" s="62"/>
      <c r="J12" s="63"/>
    </row>
    <row r="13" spans="1:10" ht="18" customHeight="1">
      <c r="A13" s="129"/>
      <c r="B13" s="124" t="str">
        <f>VLOOKUP(J11,'пр.взв.'!B2:F27,4,FALSE)</f>
        <v>RUS</v>
      </c>
      <c r="C13" s="124"/>
      <c r="D13" s="124"/>
      <c r="E13" s="124"/>
      <c r="F13" s="124"/>
      <c r="G13" s="124"/>
      <c r="H13" s="125"/>
      <c r="I13" s="62"/>
      <c r="J13" s="63"/>
    </row>
    <row r="14" spans="1:10" ht="18.75" customHeight="1" thickBot="1">
      <c r="A14" s="130"/>
      <c r="B14" s="126" t="e">
        <f>VLOOKUP(J12,'пр.взв.'!B3:F28,4,FALSE)</f>
        <v>#N/A</v>
      </c>
      <c r="C14" s="126"/>
      <c r="D14" s="126"/>
      <c r="E14" s="126"/>
      <c r="F14" s="126"/>
      <c r="G14" s="126"/>
      <c r="H14" s="127"/>
      <c r="I14" s="62"/>
      <c r="J14" s="63"/>
    </row>
    <row r="15" spans="1:10" ht="18.75" thickBot="1">
      <c r="A15" s="62"/>
      <c r="B15" s="62"/>
      <c r="C15" s="62"/>
      <c r="D15" s="62"/>
      <c r="E15" s="62"/>
      <c r="F15" s="62"/>
      <c r="G15" s="62"/>
      <c r="H15" s="62"/>
      <c r="I15" s="62"/>
      <c r="J15" s="63"/>
    </row>
    <row r="16" spans="1:10" ht="18" customHeight="1">
      <c r="A16" s="121" t="s">
        <v>32</v>
      </c>
      <c r="B16" s="139" t="str">
        <f>VLOOKUP(J16,'пр.взв.'!B1:F32,2,FALSE)</f>
        <v>MUSABAEV Maksat</v>
      </c>
      <c r="C16" s="139"/>
      <c r="D16" s="139"/>
      <c r="E16" s="139"/>
      <c r="F16" s="139"/>
      <c r="G16" s="139"/>
      <c r="H16" s="117" t="str">
        <f>VLOOKUP(J16,'пр.взв.'!B1:F32,3,FALSE)</f>
        <v>1990 ms</v>
      </c>
      <c r="I16" s="62"/>
      <c r="J16" s="63">
        <f>'пр.хода'!E28</f>
        <v>3</v>
      </c>
    </row>
    <row r="17" spans="1:10" ht="18" customHeight="1">
      <c r="A17" s="122"/>
      <c r="B17" s="140" t="e">
        <f>VLOOKUP(J17,'пр.взв.'!B2:F33,2,FALSE)</f>
        <v>#N/A</v>
      </c>
      <c r="C17" s="140"/>
      <c r="D17" s="140"/>
      <c r="E17" s="140"/>
      <c r="F17" s="140"/>
      <c r="G17" s="140"/>
      <c r="H17" s="141"/>
      <c r="I17" s="62"/>
      <c r="J17" s="63"/>
    </row>
    <row r="18" spans="1:10" ht="18" customHeight="1">
      <c r="A18" s="122"/>
      <c r="B18" s="124" t="str">
        <f>VLOOKUP(J16,'пр.взв.'!B1:F32,4,FALSE)</f>
        <v>KGZ</v>
      </c>
      <c r="C18" s="124"/>
      <c r="D18" s="124"/>
      <c r="E18" s="124"/>
      <c r="F18" s="124"/>
      <c r="G18" s="124"/>
      <c r="H18" s="125"/>
      <c r="I18" s="62"/>
      <c r="J18" s="63"/>
    </row>
    <row r="19" spans="1:10" ht="18.75" customHeight="1" thickBot="1">
      <c r="A19" s="123"/>
      <c r="B19" s="126" t="e">
        <f>VLOOKUP(J17,'пр.взв.'!B2:F33,4,FALSE)</f>
        <v>#N/A</v>
      </c>
      <c r="C19" s="126"/>
      <c r="D19" s="126"/>
      <c r="E19" s="126"/>
      <c r="F19" s="126"/>
      <c r="G19" s="126"/>
      <c r="H19" s="127"/>
      <c r="I19" s="62"/>
      <c r="J19" s="63"/>
    </row>
    <row r="20" spans="1:10" ht="18.75" hidden="1" thickBot="1">
      <c r="A20" s="62"/>
      <c r="B20" s="62"/>
      <c r="C20" s="62"/>
      <c r="D20" s="62"/>
      <c r="E20" s="62"/>
      <c r="F20" s="62"/>
      <c r="G20" s="62"/>
      <c r="H20" s="62"/>
      <c r="I20" s="62"/>
      <c r="J20" s="63"/>
    </row>
    <row r="21" spans="1:10" ht="18" customHeight="1" hidden="1">
      <c r="A21" s="121" t="s">
        <v>32</v>
      </c>
      <c r="B21" s="139" t="e">
        <f>VLOOKUP(J21,'пр.взв.'!B2:F37,2,FALSE)</f>
        <v>#N/A</v>
      </c>
      <c r="C21" s="139"/>
      <c r="D21" s="139"/>
      <c r="E21" s="139"/>
      <c r="F21" s="139"/>
      <c r="G21" s="139"/>
      <c r="H21" s="117" t="e">
        <f>VLOOKUP(J21,'пр.взв.'!B2:F37,3,FALSE)</f>
        <v>#N/A</v>
      </c>
      <c r="I21" s="62"/>
      <c r="J21" s="63">
        <f>'пр.хода'!L28</f>
        <v>0</v>
      </c>
    </row>
    <row r="22" spans="1:10" ht="18" customHeight="1" hidden="1">
      <c r="A22" s="122"/>
      <c r="B22" s="140" t="e">
        <f>VLOOKUP(J22,'пр.взв.'!B3:F38,2,FALSE)</f>
        <v>#N/A</v>
      </c>
      <c r="C22" s="140"/>
      <c r="D22" s="140"/>
      <c r="E22" s="140"/>
      <c r="F22" s="140"/>
      <c r="G22" s="140"/>
      <c r="H22" s="141"/>
      <c r="I22" s="62"/>
      <c r="J22" s="63"/>
    </row>
    <row r="23" spans="1:9" ht="18" customHeight="1" hidden="1">
      <c r="A23" s="122"/>
      <c r="B23" s="124" t="e">
        <f>VLOOKUP(J21,'пр.взв.'!B2:F37,4,FALSE)</f>
        <v>#N/A</v>
      </c>
      <c r="C23" s="124"/>
      <c r="D23" s="124"/>
      <c r="E23" s="124"/>
      <c r="F23" s="124"/>
      <c r="G23" s="124"/>
      <c r="H23" s="125"/>
      <c r="I23" s="62"/>
    </row>
    <row r="24" spans="1:9" ht="18.75" customHeight="1" hidden="1" thickBot="1">
      <c r="A24" s="123"/>
      <c r="B24" s="126" t="e">
        <f>VLOOKUP(J22,'пр.взв.'!B3:F38,4,FALSE)</f>
        <v>#N/A</v>
      </c>
      <c r="C24" s="126"/>
      <c r="D24" s="126"/>
      <c r="E24" s="126"/>
      <c r="F24" s="126"/>
      <c r="G24" s="126"/>
      <c r="H24" s="127"/>
      <c r="I24" s="62"/>
    </row>
    <row r="25" spans="1:8" ht="18" hidden="1">
      <c r="A25" s="62"/>
      <c r="B25" s="62"/>
      <c r="C25" s="62"/>
      <c r="D25" s="62"/>
      <c r="E25" s="62"/>
      <c r="F25" s="62"/>
      <c r="G25" s="62"/>
      <c r="H25" s="62"/>
    </row>
    <row r="26" spans="1:8" ht="18">
      <c r="A26" s="62" t="s">
        <v>36</v>
      </c>
      <c r="B26" s="62"/>
      <c r="C26" s="62"/>
      <c r="D26" s="62"/>
      <c r="E26" s="62"/>
      <c r="F26" s="62"/>
      <c r="G26" s="62"/>
      <c r="H26" s="62"/>
    </row>
    <row r="27" ht="13.5" thickBot="1"/>
    <row r="28" spans="1:8" ht="12.75">
      <c r="A28" s="115"/>
      <c r="B28" s="116"/>
      <c r="C28" s="116"/>
      <c r="D28" s="116"/>
      <c r="E28" s="116"/>
      <c r="F28" s="116"/>
      <c r="G28" s="116"/>
      <c r="H28" s="117"/>
    </row>
    <row r="29" spans="1:8" ht="13.5" thickBot="1">
      <c r="A29" s="118"/>
      <c r="B29" s="119"/>
      <c r="C29" s="119"/>
      <c r="D29" s="119"/>
      <c r="E29" s="119"/>
      <c r="F29" s="119"/>
      <c r="G29" s="119"/>
      <c r="H29" s="120"/>
    </row>
    <row r="32" spans="1:8" ht="18">
      <c r="A32" s="62" t="s">
        <v>37</v>
      </c>
      <c r="B32" s="62"/>
      <c r="C32" s="62"/>
      <c r="D32" s="62"/>
      <c r="E32" s="62"/>
      <c r="F32" s="62"/>
      <c r="G32" s="62"/>
      <c r="H32" s="62"/>
    </row>
    <row r="33" spans="1:8" ht="18">
      <c r="A33" s="62"/>
      <c r="B33" s="62"/>
      <c r="C33" s="62"/>
      <c r="D33" s="62"/>
      <c r="E33" s="62"/>
      <c r="F33" s="62"/>
      <c r="G33" s="62"/>
      <c r="H33" s="62"/>
    </row>
    <row r="34" spans="1:8" ht="18">
      <c r="A34" s="62"/>
      <c r="B34" s="62"/>
      <c r="C34" s="62"/>
      <c r="D34" s="62"/>
      <c r="E34" s="62"/>
      <c r="F34" s="62"/>
      <c r="G34" s="62"/>
      <c r="H34" s="62"/>
    </row>
    <row r="35" spans="1:8" ht="18">
      <c r="A35" s="64"/>
      <c r="B35" s="64"/>
      <c r="C35" s="64"/>
      <c r="D35" s="64"/>
      <c r="E35" s="64"/>
      <c r="F35" s="64"/>
      <c r="G35" s="64"/>
      <c r="H35" s="64"/>
    </row>
    <row r="36" spans="1:8" ht="18">
      <c r="A36" s="65"/>
      <c r="B36" s="65"/>
      <c r="C36" s="65"/>
      <c r="D36" s="65"/>
      <c r="E36" s="65"/>
      <c r="F36" s="65"/>
      <c r="G36" s="65"/>
      <c r="H36" s="65"/>
    </row>
    <row r="37" spans="1:8" ht="18">
      <c r="A37" s="64"/>
      <c r="B37" s="64"/>
      <c r="C37" s="64"/>
      <c r="D37" s="64"/>
      <c r="E37" s="64"/>
      <c r="F37" s="64"/>
      <c r="G37" s="64"/>
      <c r="H37" s="64"/>
    </row>
    <row r="38" spans="1:8" ht="18">
      <c r="A38" s="66"/>
      <c r="B38" s="66"/>
      <c r="C38" s="66"/>
      <c r="D38" s="66"/>
      <c r="E38" s="66"/>
      <c r="F38" s="66"/>
      <c r="G38" s="66"/>
      <c r="H38" s="66"/>
    </row>
    <row r="39" spans="1:8" ht="18">
      <c r="A39" s="64"/>
      <c r="B39" s="64"/>
      <c r="C39" s="64"/>
      <c r="D39" s="64"/>
      <c r="E39" s="64"/>
      <c r="F39" s="64"/>
      <c r="G39" s="64"/>
      <c r="H39" s="64"/>
    </row>
    <row r="40" spans="1:8" ht="18">
      <c r="A40" s="66"/>
      <c r="B40" s="66"/>
      <c r="C40" s="66"/>
      <c r="D40" s="66"/>
      <c r="E40" s="66"/>
      <c r="F40" s="66"/>
      <c r="G40" s="66"/>
      <c r="H40" s="66"/>
    </row>
  </sheetData>
  <sheetProtection/>
  <mergeCells count="22">
    <mergeCell ref="B18:H19"/>
    <mergeCell ref="B21:G22"/>
    <mergeCell ref="H21:H22"/>
    <mergeCell ref="H16:H17"/>
    <mergeCell ref="H11:H12"/>
    <mergeCell ref="B16:G17"/>
    <mergeCell ref="B13:H14"/>
    <mergeCell ref="H6:H7"/>
    <mergeCell ref="B8:H9"/>
    <mergeCell ref="B11:G12"/>
    <mergeCell ref="C4:D4"/>
    <mergeCell ref="E4:F4"/>
    <mergeCell ref="A28:H29"/>
    <mergeCell ref="A21:A24"/>
    <mergeCell ref="A16:A19"/>
    <mergeCell ref="B23:H24"/>
    <mergeCell ref="A11:A14"/>
    <mergeCell ref="A1:H1"/>
    <mergeCell ref="A2:H2"/>
    <mergeCell ref="A3:H3"/>
    <mergeCell ref="A6:A9"/>
    <mergeCell ref="B6:G7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K27"/>
  <sheetViews>
    <sheetView zoomScalePageLayoutView="0" workbookViewId="0" topLeftCell="A2">
      <selection activeCell="A1" sqref="A1:K2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67" t="s">
        <v>23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2:11" ht="53.25" customHeight="1">
      <c r="B2" s="73"/>
      <c r="C2" s="73"/>
      <c r="D2" s="174" t="str">
        <f>HYPERLINK('[1]реквизиты'!$A$2)</f>
        <v>Stage of a cup of the world - XI international tournament on sambo /С/ on prizes of general A.A.Aslakhanov</v>
      </c>
      <c r="E2" s="175"/>
      <c r="F2" s="175"/>
      <c r="G2" s="175"/>
      <c r="H2" s="175"/>
      <c r="I2" s="175"/>
      <c r="J2" s="175"/>
      <c r="K2" s="73"/>
    </row>
    <row r="3" spans="1:11" ht="18" customHeight="1" hidden="1">
      <c r="A3" s="98"/>
      <c r="B3" s="99"/>
      <c r="C3" s="99"/>
      <c r="D3" s="99"/>
      <c r="E3" s="173" t="str">
        <f>'пр.взв.'!C4</f>
        <v>Combat</v>
      </c>
      <c r="F3" s="173"/>
      <c r="G3" s="94" t="str">
        <f>'пр.взв.'!D4</f>
        <v>100 kg</v>
      </c>
      <c r="H3" s="99"/>
      <c r="I3" s="99"/>
      <c r="J3" s="99"/>
      <c r="K3" s="99"/>
    </row>
    <row r="4" spans="1:11" ht="27.75" customHeight="1" hidden="1" thickBot="1">
      <c r="A4" s="169" t="s">
        <v>44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</row>
    <row r="5" spans="1:11" ht="21" customHeight="1" hidden="1" thickBot="1">
      <c r="A5" s="48" t="s">
        <v>10</v>
      </c>
      <c r="B5" s="36" t="s">
        <v>4</v>
      </c>
      <c r="C5" s="38" t="s">
        <v>11</v>
      </c>
      <c r="D5" s="36" t="s">
        <v>5</v>
      </c>
      <c r="E5" s="39" t="s">
        <v>6</v>
      </c>
      <c r="F5" s="35" t="s">
        <v>12</v>
      </c>
      <c r="G5" s="40" t="s">
        <v>33</v>
      </c>
      <c r="H5" s="40" t="s">
        <v>15</v>
      </c>
      <c r="I5" s="40" t="s">
        <v>16</v>
      </c>
      <c r="J5" s="38" t="s">
        <v>34</v>
      </c>
      <c r="K5" s="40" t="s">
        <v>17</v>
      </c>
    </row>
    <row r="6" spans="1:11" ht="19.5" customHeight="1" hidden="1">
      <c r="A6" s="160"/>
      <c r="B6" s="147">
        <f>'пр.хода'!C26</f>
        <v>3</v>
      </c>
      <c r="C6" s="163" t="s">
        <v>18</v>
      </c>
      <c r="D6" s="165" t="str">
        <f>VLOOKUP(B6,'пр.взв.'!B7:E22,2,FALSE)</f>
        <v>MUSABAEV Maksat</v>
      </c>
      <c r="E6" s="158" t="str">
        <f>VLOOKUP(B6,'пр.взв.'!B7:E22,3,FALSE)</f>
        <v>1990 ms</v>
      </c>
      <c r="F6" s="159" t="str">
        <f>VLOOKUP(B6,'пр.взв.'!B7:E22,4,FALSE)</f>
        <v>KGZ</v>
      </c>
      <c r="G6" s="145"/>
      <c r="H6" s="143"/>
      <c r="I6" s="145"/>
      <c r="J6" s="143"/>
      <c r="K6" s="49" t="s">
        <v>21</v>
      </c>
    </row>
    <row r="7" spans="1:11" ht="19.5" customHeight="1" hidden="1" thickBot="1">
      <c r="A7" s="161"/>
      <c r="B7" s="148"/>
      <c r="C7" s="164"/>
      <c r="D7" s="166"/>
      <c r="E7" s="154"/>
      <c r="F7" s="156"/>
      <c r="G7" s="146"/>
      <c r="H7" s="144"/>
      <c r="I7" s="146"/>
      <c r="J7" s="144"/>
      <c r="K7" s="50" t="s">
        <v>1</v>
      </c>
    </row>
    <row r="8" spans="1:11" ht="19.5" customHeight="1" hidden="1">
      <c r="A8" s="161"/>
      <c r="B8" s="147">
        <f>'пр.хода'!C30</f>
        <v>2</v>
      </c>
      <c r="C8" s="149" t="s">
        <v>19</v>
      </c>
      <c r="D8" s="151" t="str">
        <f>VLOOKUP(B8,'пр.взв.'!B7:E22,2,FALSE)</f>
        <v>BOTOEV Aleksandr</v>
      </c>
      <c r="E8" s="153" t="str">
        <f>VLOOKUP(B8,'пр.взв.'!B7:E22,3,FALSE)</f>
        <v>1993 cms</v>
      </c>
      <c r="F8" s="155" t="str">
        <f>VLOOKUP(B8,'пр.взв.'!B7:E22,4,FALSE)</f>
        <v>RUS-M</v>
      </c>
      <c r="G8" s="157"/>
      <c r="H8" s="143"/>
      <c r="I8" s="145"/>
      <c r="J8" s="143"/>
      <c r="K8" s="50" t="s">
        <v>22</v>
      </c>
    </row>
    <row r="9" spans="1:11" ht="19.5" customHeight="1" hidden="1" thickBot="1">
      <c r="A9" s="162"/>
      <c r="B9" s="148"/>
      <c r="C9" s="150"/>
      <c r="D9" s="152"/>
      <c r="E9" s="154"/>
      <c r="F9" s="156"/>
      <c r="G9" s="146"/>
      <c r="H9" s="144"/>
      <c r="I9" s="146"/>
      <c r="J9" s="144"/>
      <c r="K9" s="51"/>
    </row>
    <row r="10" spans="1:11" ht="24" customHeight="1" hidden="1" thickBot="1">
      <c r="A10" s="11"/>
      <c r="B10" s="11"/>
      <c r="C10" s="41"/>
      <c r="D10" s="11"/>
      <c r="E10" s="42"/>
      <c r="F10" s="11"/>
      <c r="G10" s="11"/>
      <c r="H10" s="11"/>
      <c r="I10" s="11"/>
      <c r="J10" s="11"/>
      <c r="K10" s="11"/>
    </row>
    <row r="11" spans="1:11" ht="19.5" customHeight="1" hidden="1" thickBot="1">
      <c r="A11" s="48" t="s">
        <v>10</v>
      </c>
      <c r="B11" s="36" t="s">
        <v>4</v>
      </c>
      <c r="C11" s="38" t="s">
        <v>11</v>
      </c>
      <c r="D11" s="36" t="s">
        <v>5</v>
      </c>
      <c r="E11" s="39" t="s">
        <v>6</v>
      </c>
      <c r="F11" s="35" t="s">
        <v>12</v>
      </c>
      <c r="G11" s="40" t="s">
        <v>33</v>
      </c>
      <c r="H11" s="40" t="s">
        <v>15</v>
      </c>
      <c r="I11" s="40" t="s">
        <v>16</v>
      </c>
      <c r="J11" s="38" t="s">
        <v>34</v>
      </c>
      <c r="K11" s="40" t="s">
        <v>17</v>
      </c>
    </row>
    <row r="12" spans="1:11" ht="20.25" customHeight="1" hidden="1">
      <c r="A12" s="160"/>
      <c r="B12" s="147">
        <f>'пр.хода'!H26</f>
        <v>0</v>
      </c>
      <c r="C12" s="163" t="s">
        <v>18</v>
      </c>
      <c r="D12" s="165" t="e">
        <f>VLOOKUP(B12,'пр.взв.'!B1:E28,2,FALSE)</f>
        <v>#N/A</v>
      </c>
      <c r="E12" s="158" t="e">
        <f>VLOOKUP(B12,'пр.взв.'!B1:E28,3,FALSE)</f>
        <v>#N/A</v>
      </c>
      <c r="F12" s="159" t="e">
        <f>VLOOKUP(B12,'пр.взв.'!B1:E28,4,FALSE)</f>
        <v>#N/A</v>
      </c>
      <c r="G12" s="145"/>
      <c r="H12" s="143"/>
      <c r="I12" s="145"/>
      <c r="J12" s="143"/>
      <c r="K12" s="49" t="s">
        <v>21</v>
      </c>
    </row>
    <row r="13" spans="1:11" ht="14.25" hidden="1" thickBot="1">
      <c r="A13" s="161"/>
      <c r="B13" s="148"/>
      <c r="C13" s="164"/>
      <c r="D13" s="166"/>
      <c r="E13" s="154"/>
      <c r="F13" s="156"/>
      <c r="G13" s="146"/>
      <c r="H13" s="144"/>
      <c r="I13" s="146"/>
      <c r="J13" s="144"/>
      <c r="K13" s="50" t="s">
        <v>1</v>
      </c>
    </row>
    <row r="14" spans="1:11" ht="19.5" customHeight="1" hidden="1">
      <c r="A14" s="161"/>
      <c r="B14" s="147">
        <f>'пр.хода'!H30</f>
        <v>0</v>
      </c>
      <c r="C14" s="149" t="s">
        <v>19</v>
      </c>
      <c r="D14" s="151" t="e">
        <f>VLOOKUP(B14,'пр.взв.'!B1:E28,2,FALSE)</f>
        <v>#N/A</v>
      </c>
      <c r="E14" s="153" t="e">
        <f>VLOOKUP(B14,'пр.взв.'!B1:E28,3,FALSE)</f>
        <v>#N/A</v>
      </c>
      <c r="F14" s="155" t="e">
        <f>VLOOKUP(B14,'пр.взв.'!B1:E28,4,FALSE)</f>
        <v>#N/A</v>
      </c>
      <c r="G14" s="157"/>
      <c r="H14" s="143"/>
      <c r="I14" s="145"/>
      <c r="J14" s="143"/>
      <c r="K14" s="50" t="s">
        <v>22</v>
      </c>
    </row>
    <row r="15" spans="1:11" ht="19.5" customHeight="1" hidden="1" thickBot="1">
      <c r="A15" s="162"/>
      <c r="B15" s="148"/>
      <c r="C15" s="150"/>
      <c r="D15" s="152"/>
      <c r="E15" s="154"/>
      <c r="F15" s="156"/>
      <c r="G15" s="146"/>
      <c r="H15" s="144"/>
      <c r="I15" s="146"/>
      <c r="J15" s="144"/>
      <c r="K15" s="51"/>
    </row>
    <row r="16" spans="1:11" ht="19.5" customHeight="1">
      <c r="A16" s="11"/>
      <c r="B16" s="11"/>
      <c r="C16" s="41"/>
      <c r="D16" s="11"/>
      <c r="E16" s="42"/>
      <c r="F16" s="11"/>
      <c r="G16" s="11"/>
      <c r="H16" s="11"/>
      <c r="I16" s="11"/>
      <c r="J16" s="11"/>
      <c r="K16" s="11"/>
    </row>
    <row r="17" spans="1:11" ht="19.5" customHeight="1">
      <c r="A17" s="44"/>
      <c r="B17" s="43"/>
      <c r="C17" s="45"/>
      <c r="D17" s="45"/>
      <c r="E17" s="173" t="str">
        <f>E3</f>
        <v>Combat</v>
      </c>
      <c r="F17" s="173"/>
      <c r="G17" s="94" t="str">
        <f>G3</f>
        <v>100 kg</v>
      </c>
      <c r="H17" s="43"/>
      <c r="I17" s="46"/>
      <c r="J17" s="47"/>
      <c r="K17" s="11"/>
    </row>
    <row r="18" spans="1:11" ht="19.5" customHeight="1" thickBot="1">
      <c r="A18" s="170" t="s">
        <v>20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</row>
    <row r="19" spans="1:11" ht="19.5" customHeight="1" thickBot="1">
      <c r="A19" s="37" t="s">
        <v>10</v>
      </c>
      <c r="B19" s="36" t="s">
        <v>4</v>
      </c>
      <c r="C19" s="38" t="s">
        <v>11</v>
      </c>
      <c r="D19" s="36" t="s">
        <v>5</v>
      </c>
      <c r="E19" s="39" t="s">
        <v>6</v>
      </c>
      <c r="F19" s="35" t="s">
        <v>12</v>
      </c>
      <c r="G19" s="40" t="s">
        <v>33</v>
      </c>
      <c r="H19" s="40" t="s">
        <v>15</v>
      </c>
      <c r="I19" s="40" t="s">
        <v>16</v>
      </c>
      <c r="J19" s="38" t="s">
        <v>34</v>
      </c>
      <c r="K19" s="40" t="s">
        <v>17</v>
      </c>
    </row>
    <row r="20" spans="1:11" ht="19.5" customHeight="1">
      <c r="A20" s="160"/>
      <c r="B20" s="147">
        <f>'пр.хода'!I9</f>
        <v>1</v>
      </c>
      <c r="C20" s="163" t="s">
        <v>18</v>
      </c>
      <c r="D20" s="165" t="str">
        <f>VLOOKUP(B20,'пр.взв.'!B7:E22,2,FALSE)</f>
        <v>FUTIN Maksim</v>
      </c>
      <c r="E20" s="158" t="str">
        <f>VLOOKUP(B20,'пр.взв.'!B7:E22,3,FALSE)</f>
        <v>1990 ms</v>
      </c>
      <c r="F20" s="158" t="str">
        <f>VLOOKUP(B20,'пр.взв.'!B7:E22,4,FALSE)</f>
        <v>RUS</v>
      </c>
      <c r="G20" s="145"/>
      <c r="H20" s="143"/>
      <c r="I20" s="145"/>
      <c r="J20" s="143"/>
      <c r="K20" s="49" t="s">
        <v>21</v>
      </c>
    </row>
    <row r="21" spans="1:11" ht="14.25" thickBot="1">
      <c r="A21" s="161"/>
      <c r="B21" s="148"/>
      <c r="C21" s="164"/>
      <c r="D21" s="166"/>
      <c r="E21" s="154"/>
      <c r="F21" s="154"/>
      <c r="G21" s="146"/>
      <c r="H21" s="144"/>
      <c r="I21" s="146"/>
      <c r="J21" s="144"/>
      <c r="K21" s="50" t="s">
        <v>1</v>
      </c>
    </row>
    <row r="22" spans="1:11" ht="13.5">
      <c r="A22" s="161"/>
      <c r="B22" s="147">
        <f>'пр.хода'!I19</f>
        <v>4</v>
      </c>
      <c r="C22" s="149" t="s">
        <v>19</v>
      </c>
      <c r="D22" s="171" t="str">
        <f>VLOOKUP(B22,'пр.взв.'!B7:E22,2,FALSE)</f>
        <v>MOHNATKIN Mihail</v>
      </c>
      <c r="E22" s="153" t="str">
        <f>VLOOKUP(B22,'пр.взв.'!B7:E22,3,FALSE)</f>
        <v>1990 ms</v>
      </c>
      <c r="F22" s="153" t="str">
        <f>VLOOKUP(B22,'пр.взв.'!B7:E22,4,FALSE)</f>
        <v>RUS</v>
      </c>
      <c r="G22" s="157"/>
      <c r="H22" s="143"/>
      <c r="I22" s="145"/>
      <c r="J22" s="143"/>
      <c r="K22" s="50" t="s">
        <v>22</v>
      </c>
    </row>
    <row r="23" spans="1:11" ht="13.5" thickBot="1">
      <c r="A23" s="162"/>
      <c r="B23" s="148"/>
      <c r="C23" s="150"/>
      <c r="D23" s="166"/>
      <c r="E23" s="154"/>
      <c r="F23" s="154"/>
      <c r="G23" s="146"/>
      <c r="H23" s="144"/>
      <c r="I23" s="146"/>
      <c r="J23" s="144"/>
      <c r="K23" s="51"/>
    </row>
    <row r="25" spans="1:11" ht="15">
      <c r="A25" s="12" t="str">
        <f>'[1]реквизиты'!$A$8</f>
        <v>Chiaf referee</v>
      </c>
      <c r="B25" s="9"/>
      <c r="C25" s="9"/>
      <c r="D25" s="9"/>
      <c r="E25" s="1"/>
      <c r="F25" s="34"/>
      <c r="H25" s="172" t="str">
        <f>'[1]реквизиты'!$G$8</f>
        <v>E. Borkov</v>
      </c>
      <c r="I25" s="172"/>
      <c r="J25" s="172"/>
      <c r="K25" t="str">
        <f>'[1]реквизиты'!$G$9</f>
        <v>/RUS/</v>
      </c>
    </row>
    <row r="26" spans="1:8" ht="15">
      <c r="A26" s="9"/>
      <c r="B26" s="9"/>
      <c r="C26" s="9"/>
      <c r="D26" s="9"/>
      <c r="E26" s="1"/>
      <c r="F26" s="67"/>
      <c r="G26" s="1"/>
      <c r="H26" s="68"/>
    </row>
    <row r="27" spans="1:11" ht="15">
      <c r="A27" s="12" t="str">
        <f>'[1]реквизиты'!$A$10</f>
        <v>Chiaf  secretary</v>
      </c>
      <c r="C27" s="1"/>
      <c r="D27" s="1"/>
      <c r="E27" s="1"/>
      <c r="F27" s="1"/>
      <c r="H27" s="172" t="str">
        <f>'[1]реквизиты'!$G$10</f>
        <v>A. Drokov</v>
      </c>
      <c r="I27" s="172"/>
      <c r="J27" s="172"/>
      <c r="K27" t="str">
        <f>'[1]реквизиты'!$G$11</f>
        <v>/RUS/</v>
      </c>
    </row>
  </sheetData>
  <sheetProtection/>
  <mergeCells count="65">
    <mergeCell ref="E3:F3"/>
    <mergeCell ref="E17:F17"/>
    <mergeCell ref="D2:J2"/>
    <mergeCell ref="H25:J25"/>
    <mergeCell ref="E6:E7"/>
    <mergeCell ref="F6:F7"/>
    <mergeCell ref="G6:G7"/>
    <mergeCell ref="E8:E9"/>
    <mergeCell ref="F8:F9"/>
    <mergeCell ref="G8:G9"/>
    <mergeCell ref="H27:J27"/>
    <mergeCell ref="J22:J23"/>
    <mergeCell ref="H20:H21"/>
    <mergeCell ref="I6:I7"/>
    <mergeCell ref="I8:I9"/>
    <mergeCell ref="J6:J7"/>
    <mergeCell ref="J8:J9"/>
    <mergeCell ref="H6:H7"/>
    <mergeCell ref="H8:H9"/>
    <mergeCell ref="I14:I15"/>
    <mergeCell ref="A6:A9"/>
    <mergeCell ref="B6:B7"/>
    <mergeCell ref="C6:C7"/>
    <mergeCell ref="D6:D7"/>
    <mergeCell ref="B8:B9"/>
    <mergeCell ref="C8:C9"/>
    <mergeCell ref="D8:D9"/>
    <mergeCell ref="C20:C21"/>
    <mergeCell ref="D20:D21"/>
    <mergeCell ref="J20:J21"/>
    <mergeCell ref="B22:B23"/>
    <mergeCell ref="C22:C23"/>
    <mergeCell ref="D22:D23"/>
    <mergeCell ref="I20:I21"/>
    <mergeCell ref="E20:E21"/>
    <mergeCell ref="F20:F21"/>
    <mergeCell ref="G20:G21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B20:B21"/>
    <mergeCell ref="E12:E13"/>
    <mergeCell ref="F12:F13"/>
    <mergeCell ref="G12:G13"/>
    <mergeCell ref="H12:H13"/>
    <mergeCell ref="A12:A15"/>
    <mergeCell ref="B12:B13"/>
    <mergeCell ref="C12:C13"/>
    <mergeCell ref="D12:D13"/>
    <mergeCell ref="J14:J15"/>
    <mergeCell ref="I12:I13"/>
    <mergeCell ref="J12:J13"/>
    <mergeCell ref="B14:B15"/>
    <mergeCell ref="C14:C15"/>
    <mergeCell ref="D14:D15"/>
    <mergeCell ref="E14:E15"/>
    <mergeCell ref="F14:F15"/>
    <mergeCell ref="G14:G15"/>
    <mergeCell ref="H14:H15"/>
  </mergeCells>
  <printOptions horizontalCentered="1"/>
  <pageMargins left="0" right="0" top="0" bottom="0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88" t="s">
        <v>9</v>
      </c>
      <c r="B1" s="188"/>
      <c r="C1" s="188"/>
      <c r="D1" s="188"/>
      <c r="E1" s="188"/>
      <c r="F1" s="188"/>
    </row>
    <row r="2" spans="1:6" ht="41.25" customHeight="1">
      <c r="A2" s="187" t="str">
        <f>HYPERLINK('[1]реквизиты'!$A$2)</f>
        <v>Stage of a cup of the world - XI international tournament on sambo /С/ on prizes of general A.A.Aslakhanov</v>
      </c>
      <c r="B2" s="187"/>
      <c r="C2" s="187"/>
      <c r="D2" s="187"/>
      <c r="E2" s="187"/>
      <c r="F2" s="187"/>
    </row>
    <row r="3" spans="1:10" ht="26.25" customHeight="1">
      <c r="A3" s="189" t="str">
        <f>HYPERLINK('[1]реквизиты'!$A$3)</f>
        <v>September 30 - October 02, 2012      Moscow /Russia/</v>
      </c>
      <c r="B3" s="189"/>
      <c r="C3" s="189"/>
      <c r="D3" s="189"/>
      <c r="E3" s="189"/>
      <c r="F3" s="189"/>
      <c r="G3" s="10"/>
      <c r="H3" s="10"/>
      <c r="I3" s="10"/>
      <c r="J3" s="11"/>
    </row>
    <row r="4" spans="1:10" ht="21.75" customHeight="1" thickBot="1">
      <c r="A4" s="95"/>
      <c r="B4" s="95"/>
      <c r="C4" s="96" t="s">
        <v>45</v>
      </c>
      <c r="D4" s="96" t="s">
        <v>60</v>
      </c>
      <c r="E4" s="29"/>
      <c r="F4" s="95"/>
      <c r="G4" s="10"/>
      <c r="H4" s="10"/>
      <c r="I4" s="10"/>
      <c r="J4" s="11"/>
    </row>
    <row r="5" spans="1:6" ht="12.75" customHeight="1">
      <c r="A5" s="177" t="s">
        <v>3</v>
      </c>
      <c r="B5" s="179" t="s">
        <v>4</v>
      </c>
      <c r="C5" s="177" t="s">
        <v>5</v>
      </c>
      <c r="D5" s="177" t="s">
        <v>27</v>
      </c>
      <c r="E5" s="177" t="s">
        <v>7</v>
      </c>
      <c r="F5" s="177" t="s">
        <v>8</v>
      </c>
    </row>
    <row r="6" spans="1:6" ht="12.75" customHeight="1" thickBot="1">
      <c r="A6" s="178" t="s">
        <v>3</v>
      </c>
      <c r="B6" s="180"/>
      <c r="C6" s="178" t="s">
        <v>5</v>
      </c>
      <c r="D6" s="178" t="s">
        <v>6</v>
      </c>
      <c r="E6" s="178" t="s">
        <v>7</v>
      </c>
      <c r="F6" s="178" t="s">
        <v>8</v>
      </c>
    </row>
    <row r="7" spans="1:6" ht="12.75" customHeight="1">
      <c r="A7" s="185"/>
      <c r="B7" s="193">
        <v>1</v>
      </c>
      <c r="C7" s="195" t="s">
        <v>52</v>
      </c>
      <c r="D7" s="181" t="s">
        <v>48</v>
      </c>
      <c r="E7" s="181" t="s">
        <v>49</v>
      </c>
      <c r="F7" s="191"/>
    </row>
    <row r="8" spans="1:6" ht="12.75" customHeight="1">
      <c r="A8" s="186"/>
      <c r="B8" s="194"/>
      <c r="C8" s="196"/>
      <c r="D8" s="182"/>
      <c r="E8" s="182"/>
      <c r="F8" s="192"/>
    </row>
    <row r="9" spans="1:6" ht="12.75" customHeight="1">
      <c r="A9" s="197"/>
      <c r="B9" s="198">
        <v>2</v>
      </c>
      <c r="C9" s="200" t="s">
        <v>53</v>
      </c>
      <c r="D9" s="183" t="s">
        <v>54</v>
      </c>
      <c r="E9" s="183" t="s">
        <v>55</v>
      </c>
      <c r="F9" s="176"/>
    </row>
    <row r="10" spans="1:6" ht="12.75" customHeight="1">
      <c r="A10" s="197"/>
      <c r="B10" s="199"/>
      <c r="C10" s="201"/>
      <c r="D10" s="184"/>
      <c r="E10" s="184"/>
      <c r="F10" s="176"/>
    </row>
    <row r="11" spans="1:6" ht="12.75" customHeight="1">
      <c r="A11" s="197"/>
      <c r="B11" s="193">
        <v>3</v>
      </c>
      <c r="C11" s="195" t="s">
        <v>50</v>
      </c>
      <c r="D11" s="181" t="s">
        <v>48</v>
      </c>
      <c r="E11" s="181" t="s">
        <v>51</v>
      </c>
      <c r="F11" s="176"/>
    </row>
    <row r="12" spans="1:6" ht="15" customHeight="1">
      <c r="A12" s="197"/>
      <c r="B12" s="194"/>
      <c r="C12" s="196"/>
      <c r="D12" s="182"/>
      <c r="E12" s="182"/>
      <c r="F12" s="176"/>
    </row>
    <row r="13" spans="1:6" ht="12.75" customHeight="1">
      <c r="A13" s="197"/>
      <c r="B13" s="193">
        <v>4</v>
      </c>
      <c r="C13" s="195" t="s">
        <v>47</v>
      </c>
      <c r="D13" s="181" t="s">
        <v>48</v>
      </c>
      <c r="E13" s="181" t="s">
        <v>49</v>
      </c>
      <c r="F13" s="176"/>
    </row>
    <row r="14" spans="1:6" ht="15" customHeight="1">
      <c r="A14" s="197"/>
      <c r="B14" s="194"/>
      <c r="C14" s="196"/>
      <c r="D14" s="182"/>
      <c r="E14" s="182"/>
      <c r="F14" s="176"/>
    </row>
    <row r="15" spans="1:6" ht="15" customHeight="1">
      <c r="A15" s="197"/>
      <c r="B15" s="198">
        <v>5</v>
      </c>
      <c r="C15" s="202"/>
      <c r="D15" s="204"/>
      <c r="E15" s="204"/>
      <c r="F15" s="176"/>
    </row>
    <row r="16" spans="1:6" ht="15.75" customHeight="1">
      <c r="A16" s="197"/>
      <c r="B16" s="199"/>
      <c r="C16" s="203"/>
      <c r="D16" s="205"/>
      <c r="E16" s="205"/>
      <c r="F16" s="176"/>
    </row>
    <row r="17" spans="1:6" ht="12.75" customHeight="1">
      <c r="A17" s="197"/>
      <c r="B17" s="198">
        <v>6</v>
      </c>
      <c r="C17" s="202"/>
      <c r="D17" s="204"/>
      <c r="E17" s="204"/>
      <c r="F17" s="176"/>
    </row>
    <row r="18" spans="1:6" ht="15" customHeight="1">
      <c r="A18" s="197"/>
      <c r="B18" s="199"/>
      <c r="C18" s="203"/>
      <c r="D18" s="205"/>
      <c r="E18" s="205"/>
      <c r="F18" s="176"/>
    </row>
    <row r="19" spans="1:6" ht="12.75" customHeight="1">
      <c r="A19" s="197"/>
      <c r="B19" s="206">
        <v>7</v>
      </c>
      <c r="C19" s="208"/>
      <c r="D19" s="209"/>
      <c r="E19" s="210"/>
      <c r="F19" s="176"/>
    </row>
    <row r="20" spans="1:6" ht="15" customHeight="1">
      <c r="A20" s="197"/>
      <c r="B20" s="207"/>
      <c r="C20" s="208"/>
      <c r="D20" s="209"/>
      <c r="E20" s="210"/>
      <c r="F20" s="176"/>
    </row>
    <row r="21" spans="1:6" ht="12.75" customHeight="1">
      <c r="A21" s="197"/>
      <c r="B21" s="206">
        <v>8</v>
      </c>
      <c r="C21" s="208"/>
      <c r="D21" s="209"/>
      <c r="E21" s="210"/>
      <c r="F21" s="176"/>
    </row>
    <row r="22" spans="1:6" ht="15" customHeight="1" thickBot="1">
      <c r="A22" s="212"/>
      <c r="B22" s="213"/>
      <c r="C22" s="214"/>
      <c r="D22" s="215"/>
      <c r="E22" s="211"/>
      <c r="F22" s="190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3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57">
    <mergeCell ref="B19:B20"/>
    <mergeCell ref="C19:C20"/>
    <mergeCell ref="D19:D20"/>
    <mergeCell ref="E19:E20"/>
    <mergeCell ref="E21:E22"/>
    <mergeCell ref="A21:A22"/>
    <mergeCell ref="B21:B22"/>
    <mergeCell ref="C21:C22"/>
    <mergeCell ref="D21:D22"/>
    <mergeCell ref="A19:A20"/>
    <mergeCell ref="A15:A16"/>
    <mergeCell ref="B15:B16"/>
    <mergeCell ref="C15:C16"/>
    <mergeCell ref="D15:D16"/>
    <mergeCell ref="E15:E16"/>
    <mergeCell ref="B17:B18"/>
    <mergeCell ref="C17:C18"/>
    <mergeCell ref="D17:D18"/>
    <mergeCell ref="E17:E18"/>
    <mergeCell ref="A17:A18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B7:B8"/>
    <mergeCell ref="C7:C8"/>
    <mergeCell ref="D7:D8"/>
    <mergeCell ref="A9:A10"/>
    <mergeCell ref="B9:B10"/>
    <mergeCell ref="C9:C10"/>
    <mergeCell ref="D9:D10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F13:F14"/>
    <mergeCell ref="E5:E6"/>
    <mergeCell ref="F5:F6"/>
    <mergeCell ref="A5:A6"/>
    <mergeCell ref="B5:B6"/>
    <mergeCell ref="C5:C6"/>
    <mergeCell ref="D5:D6"/>
    <mergeCell ref="E7:E8"/>
    <mergeCell ref="E9:E10"/>
    <mergeCell ref="A7:A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J43"/>
  <sheetViews>
    <sheetView zoomScalePageLayoutView="0" workbookViewId="0" topLeftCell="A8">
      <selection activeCell="A1" sqref="A1:L31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21" t="str">
        <f>'пр.взв.'!A2</f>
        <v>Stage of a cup of the world - XI international tournament on sambo /С/ on prizes of general A.A.Aslakhanov</v>
      </c>
      <c r="D1" s="222"/>
      <c r="E1" s="222"/>
      <c r="F1" s="222"/>
      <c r="G1" s="222"/>
      <c r="H1" s="222"/>
      <c r="I1" s="222"/>
      <c r="J1" s="223"/>
      <c r="K1" s="29"/>
      <c r="L1" s="29"/>
      <c r="M1" s="29"/>
      <c r="N1" s="29"/>
      <c r="O1" s="29"/>
      <c r="P1" s="29"/>
      <c r="Q1" s="29"/>
      <c r="R1" s="2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7"/>
      <c r="B2" s="27"/>
      <c r="C2" s="224" t="str">
        <f>'пр.хода'!A2</f>
        <v>September 30 - October 02, 2012      Moscow /Russia/</v>
      </c>
      <c r="D2" s="224"/>
      <c r="E2" s="224"/>
      <c r="F2" s="224"/>
      <c r="G2" s="224"/>
      <c r="H2" s="224"/>
      <c r="I2" s="224"/>
      <c r="J2" s="224"/>
      <c r="K2" s="32"/>
      <c r="L2" s="32"/>
      <c r="M2" s="32"/>
      <c r="N2" s="32"/>
      <c r="O2" s="32"/>
      <c r="P2" s="32"/>
      <c r="Q2" s="32"/>
      <c r="R2" s="3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3"/>
      <c r="B3" s="33"/>
      <c r="C3" s="225" t="s">
        <v>60</v>
      </c>
      <c r="D3" s="226"/>
      <c r="E3" s="226"/>
      <c r="F3" s="226"/>
      <c r="G3" s="226"/>
      <c r="H3" s="226"/>
      <c r="I3" s="226"/>
      <c r="J3" s="227"/>
      <c r="K3" s="33"/>
      <c r="L3" s="33"/>
      <c r="M3" s="33"/>
    </row>
    <row r="4" spans="1:13" ht="16.5" thickBot="1">
      <c r="A4" s="220" t="s">
        <v>0</v>
      </c>
      <c r="B4" s="220"/>
      <c r="E4" s="15"/>
      <c r="F4" s="15"/>
      <c r="G4" s="15"/>
      <c r="H4" s="15"/>
      <c r="I4" s="15"/>
      <c r="J4" s="15"/>
      <c r="K4" s="15"/>
      <c r="L4" s="15"/>
      <c r="M4" s="15"/>
    </row>
    <row r="5" spans="1:13" ht="15" customHeight="1" thickBot="1">
      <c r="A5" s="228">
        <v>1</v>
      </c>
      <c r="B5" s="230" t="str">
        <f>VLOOKUP(A5,'пр.взв.'!B7:C22,2,FALSE)</f>
        <v>FUTIN Maksim</v>
      </c>
      <c r="C5" s="232" t="str">
        <f>VLOOKUP(B5,'пр.взв.'!C7:D22,2,FALSE)</f>
        <v>1990 ms</v>
      </c>
      <c r="D5" s="177" t="str">
        <f>VLOOKUP(A5,'пр.взв.'!B5:E20,4,FALSE)</f>
        <v>RUS</v>
      </c>
      <c r="E5" s="15"/>
      <c r="F5" s="15"/>
      <c r="G5" s="15"/>
      <c r="H5" s="15"/>
      <c r="I5" s="15"/>
      <c r="J5" s="15"/>
      <c r="K5" s="15"/>
      <c r="L5" s="15"/>
      <c r="M5" s="15"/>
    </row>
    <row r="6" spans="1:13" ht="15" customHeight="1">
      <c r="A6" s="229"/>
      <c r="B6" s="231"/>
      <c r="C6" s="233"/>
      <c r="D6" s="234"/>
      <c r="E6" s="218" t="s">
        <v>56</v>
      </c>
      <c r="F6" s="15"/>
      <c r="G6" s="20"/>
      <c r="H6" s="17"/>
      <c r="I6" s="15"/>
      <c r="J6" s="30"/>
      <c r="K6" s="30"/>
      <c r="L6" s="30"/>
      <c r="M6" s="15"/>
    </row>
    <row r="7" spans="1:13" ht="15" customHeight="1" thickBot="1">
      <c r="A7" s="235">
        <v>5</v>
      </c>
      <c r="B7" s="236"/>
      <c r="C7" s="237"/>
      <c r="D7" s="238"/>
      <c r="E7" s="219"/>
      <c r="F7" s="16"/>
      <c r="G7" s="19"/>
      <c r="H7" s="17"/>
      <c r="I7" s="15"/>
      <c r="J7" s="30"/>
      <c r="K7" s="30"/>
      <c r="L7" s="30"/>
      <c r="M7" s="15"/>
    </row>
    <row r="8" spans="1:13" ht="15" customHeight="1" thickBot="1">
      <c r="A8" s="229"/>
      <c r="B8" s="231"/>
      <c r="C8" s="233"/>
      <c r="D8" s="239"/>
      <c r="E8" s="107"/>
      <c r="F8" s="17"/>
      <c r="G8" s="216"/>
      <c r="H8" s="21"/>
      <c r="I8" s="15"/>
      <c r="J8" s="15"/>
      <c r="K8" s="15"/>
      <c r="L8" s="15"/>
      <c r="M8" s="15"/>
    </row>
    <row r="9" spans="1:13" ht="15" customHeight="1" thickBot="1">
      <c r="A9" s="228">
        <v>3</v>
      </c>
      <c r="B9" s="230" t="str">
        <f>VLOOKUP(A9,'пр.взв.'!B11:C26,2,FALSE)</f>
        <v>MUSABAEV Maksat</v>
      </c>
      <c r="C9" s="232" t="str">
        <f>VLOOKUP(B9,'пр.взв.'!C11:D26,2,FALSE)</f>
        <v>1990 ms</v>
      </c>
      <c r="D9" s="177" t="str">
        <f>VLOOKUP(A9,'пр.взв.'!B5:E20,4,FALSE)</f>
        <v>KGZ</v>
      </c>
      <c r="E9" s="107"/>
      <c r="F9" s="17"/>
      <c r="G9" s="217"/>
      <c r="H9" s="1"/>
      <c r="I9" s="19"/>
      <c r="J9" s="17"/>
      <c r="K9" s="15"/>
      <c r="L9" s="15"/>
      <c r="M9" s="15"/>
    </row>
    <row r="10" spans="1:13" ht="15" customHeight="1">
      <c r="A10" s="229"/>
      <c r="B10" s="231"/>
      <c r="C10" s="233"/>
      <c r="D10" s="234"/>
      <c r="E10" s="218" t="s">
        <v>57</v>
      </c>
      <c r="F10" s="18"/>
      <c r="G10" s="19"/>
      <c r="H10" s="17"/>
      <c r="I10" s="19"/>
      <c r="J10" s="17"/>
      <c r="K10" s="15"/>
      <c r="L10" s="15"/>
      <c r="M10" s="15"/>
    </row>
    <row r="11" spans="1:13" ht="15" customHeight="1" thickBot="1">
      <c r="A11" s="235">
        <v>7</v>
      </c>
      <c r="B11" s="236"/>
      <c r="C11" s="237"/>
      <c r="D11" s="238"/>
      <c r="E11" s="219"/>
      <c r="F11" s="15"/>
      <c r="G11" s="20"/>
      <c r="H11" s="17"/>
      <c r="I11" s="19"/>
      <c r="J11" s="17"/>
      <c r="K11" s="15"/>
      <c r="L11" s="15"/>
      <c r="M11" s="15"/>
    </row>
    <row r="12" spans="1:13" ht="15" customHeight="1" thickBot="1">
      <c r="A12" s="240"/>
      <c r="B12" s="241"/>
      <c r="C12" s="239"/>
      <c r="D12" s="239"/>
      <c r="E12" s="107"/>
      <c r="F12" s="15"/>
      <c r="G12" s="20"/>
      <c r="H12" s="17"/>
      <c r="I12" s="19"/>
      <c r="J12" s="17"/>
      <c r="K12" s="15"/>
      <c r="L12" s="15"/>
      <c r="M12" s="15"/>
    </row>
    <row r="13" spans="1:13" ht="15" customHeight="1" thickBot="1">
      <c r="A13" s="108"/>
      <c r="B13" s="108"/>
      <c r="C13" s="108"/>
      <c r="D13" s="109"/>
      <c r="E13" s="107"/>
      <c r="F13" s="15"/>
      <c r="G13" s="15"/>
      <c r="H13" s="15"/>
      <c r="I13" s="19"/>
      <c r="J13" s="17"/>
      <c r="K13" s="15"/>
      <c r="L13" s="15"/>
      <c r="M13" s="15"/>
    </row>
    <row r="14" spans="1:13" ht="15" customHeight="1">
      <c r="A14" s="59"/>
      <c r="B14" s="109"/>
      <c r="C14" s="109"/>
      <c r="D14" s="109"/>
      <c r="E14" s="107"/>
      <c r="F14" s="15"/>
      <c r="G14" s="15"/>
      <c r="H14" s="15"/>
      <c r="I14" s="216"/>
      <c r="J14" s="28"/>
      <c r="K14" s="18"/>
      <c r="L14" s="18"/>
      <c r="M14" s="15"/>
    </row>
    <row r="15" spans="1:10" ht="15" customHeight="1" thickBot="1">
      <c r="A15" s="220" t="s">
        <v>2</v>
      </c>
      <c r="B15" s="220"/>
      <c r="C15" s="109"/>
      <c r="D15" s="109"/>
      <c r="E15" s="107"/>
      <c r="F15" s="15"/>
      <c r="G15" s="15"/>
      <c r="H15" s="15"/>
      <c r="I15" s="217"/>
      <c r="J15" s="1"/>
    </row>
    <row r="16" spans="1:10" ht="15" customHeight="1" thickBot="1">
      <c r="A16" s="228">
        <v>2</v>
      </c>
      <c r="B16" s="230" t="str">
        <f>VLOOKUP(A16,'пр.взв.'!B7:C22,2,FALSE)</f>
        <v>BOTOEV Aleksandr</v>
      </c>
      <c r="C16" s="232" t="str">
        <f>VLOOKUP(B16,'пр.взв.'!C7:D22,2,FALSE)</f>
        <v>1993 cms</v>
      </c>
      <c r="D16" s="177" t="str">
        <f>VLOOKUP(A16,'пр.взв.'!B6:E21,4,FALSE)</f>
        <v>RUS-M</v>
      </c>
      <c r="E16" s="107"/>
      <c r="F16" s="15"/>
      <c r="G16" s="15"/>
      <c r="H16" s="15"/>
      <c r="I16" s="25"/>
      <c r="J16" s="1"/>
    </row>
    <row r="17" spans="1:10" ht="15" customHeight="1">
      <c r="A17" s="229"/>
      <c r="B17" s="231"/>
      <c r="C17" s="233"/>
      <c r="D17" s="234"/>
      <c r="E17" s="218" t="s">
        <v>58</v>
      </c>
      <c r="F17" s="15"/>
      <c r="G17" s="20"/>
      <c r="H17" s="17"/>
      <c r="I17" s="25"/>
      <c r="J17" s="1"/>
    </row>
    <row r="18" spans="1:10" ht="15" customHeight="1" thickBot="1">
      <c r="A18" s="235">
        <v>6</v>
      </c>
      <c r="B18" s="236"/>
      <c r="C18" s="237"/>
      <c r="D18" s="238"/>
      <c r="E18" s="219"/>
      <c r="F18" s="16"/>
      <c r="G18" s="19"/>
      <c r="H18" s="17"/>
      <c r="I18" s="25"/>
      <c r="J18" s="1"/>
    </row>
    <row r="19" spans="1:10" ht="15" customHeight="1" thickBot="1">
      <c r="A19" s="229"/>
      <c r="B19" s="231"/>
      <c r="C19" s="233"/>
      <c r="D19" s="239"/>
      <c r="E19" s="107"/>
      <c r="F19" s="17"/>
      <c r="G19" s="216"/>
      <c r="H19" s="21"/>
      <c r="I19" s="25"/>
      <c r="J19" s="1"/>
    </row>
    <row r="20" spans="1:8" ht="15" customHeight="1" thickBot="1">
      <c r="A20" s="228">
        <v>4</v>
      </c>
      <c r="B20" s="230" t="str">
        <f>VLOOKUP(A20,'пр.взв.'!B11:C26,2,FALSE)</f>
        <v>MOHNATKIN Mihail</v>
      </c>
      <c r="C20" s="232" t="str">
        <f>VLOOKUP(B20,'пр.взв.'!C11:D26,2,FALSE)</f>
        <v>1990 ms</v>
      </c>
      <c r="D20" s="177" t="str">
        <f>VLOOKUP(A20,'пр.взв.'!B6:E21,4,FALSE)</f>
        <v>RUS</v>
      </c>
      <c r="E20" s="107"/>
      <c r="F20" s="17"/>
      <c r="G20" s="217"/>
      <c r="H20" s="1"/>
    </row>
    <row r="21" spans="1:8" ht="15" customHeight="1">
      <c r="A21" s="229"/>
      <c r="B21" s="231"/>
      <c r="C21" s="233"/>
      <c r="D21" s="234"/>
      <c r="E21" s="218" t="s">
        <v>59</v>
      </c>
      <c r="F21" s="18"/>
      <c r="G21" s="19"/>
      <c r="H21" s="17"/>
    </row>
    <row r="22" spans="1:8" ht="15" customHeight="1" thickBot="1">
      <c r="A22" s="235">
        <v>8</v>
      </c>
      <c r="B22" s="236"/>
      <c r="C22" s="237"/>
      <c r="D22" s="238"/>
      <c r="E22" s="219"/>
      <c r="F22" s="15"/>
      <c r="G22" s="20"/>
      <c r="H22" s="17"/>
    </row>
    <row r="23" spans="1:8" ht="15" customHeight="1" thickBot="1">
      <c r="A23" s="240"/>
      <c r="B23" s="241"/>
      <c r="C23" s="239"/>
      <c r="D23" s="239"/>
      <c r="E23" s="15"/>
      <c r="F23" s="15"/>
      <c r="G23" s="20"/>
      <c r="H23" s="17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5:11" ht="12.75">
      <c r="E27" s="1"/>
      <c r="F27" s="1"/>
      <c r="G27" s="1"/>
      <c r="H27" s="1"/>
      <c r="I27" s="1"/>
      <c r="J27" s="1"/>
      <c r="K27" s="1"/>
    </row>
    <row r="28" spans="2:11" ht="12.75">
      <c r="B28" s="22"/>
      <c r="E28" s="1"/>
      <c r="F28" s="1"/>
      <c r="G28" s="1"/>
      <c r="H28" s="1"/>
      <c r="I28" s="1"/>
      <c r="J28" s="1"/>
      <c r="K28" s="1"/>
    </row>
    <row r="29" spans="2:11" ht="12.75">
      <c r="B29" s="23"/>
      <c r="E29" s="1"/>
      <c r="F29" s="1"/>
      <c r="G29" s="1"/>
      <c r="H29" s="1"/>
      <c r="I29" s="1"/>
      <c r="J29" s="1"/>
      <c r="K29" s="1"/>
    </row>
    <row r="30" spans="2:13" ht="12.75">
      <c r="B30" s="23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36" spans="5:11" ht="12.75">
      <c r="E36" s="1"/>
      <c r="F36" s="1"/>
      <c r="G36" s="1"/>
      <c r="H36" s="1"/>
      <c r="I36" s="1"/>
      <c r="J36" s="1"/>
      <c r="K36" s="1"/>
    </row>
    <row r="37" spans="2:11" ht="12.75">
      <c r="B37" s="12">
        <f>HYPERLINK('[1]реквизиты'!$A$11)</f>
      </c>
      <c r="C37" s="9"/>
      <c r="D37" s="9"/>
      <c r="E37" s="9"/>
      <c r="F37" s="1"/>
      <c r="G37" s="1"/>
      <c r="H37" s="1"/>
      <c r="I37" s="13"/>
      <c r="J37" s="1"/>
      <c r="K37" s="14"/>
    </row>
    <row r="38" spans="2:11" ht="12.75">
      <c r="B38" s="9"/>
      <c r="C38" s="9"/>
      <c r="D38" s="9"/>
      <c r="E38" s="9"/>
      <c r="F38" s="1"/>
      <c r="G38" s="1"/>
      <c r="H38" s="1"/>
      <c r="I38" s="1"/>
      <c r="J38" s="1"/>
      <c r="K38" s="1"/>
    </row>
    <row r="39" spans="2:11" ht="12.75">
      <c r="B39" s="13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6"/>
      <c r="M40" s="26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6"/>
    </row>
    <row r="42" spans="5:13" ht="12.75">
      <c r="E42" s="1"/>
      <c r="F42" s="1"/>
      <c r="G42" s="11"/>
      <c r="H42" s="11"/>
      <c r="I42" s="11"/>
      <c r="J42" s="11"/>
      <c r="K42" s="11"/>
      <c r="M42" s="26"/>
    </row>
    <row r="43" spans="5:13" ht="12.75">
      <c r="E43" s="1"/>
      <c r="F43" s="1"/>
      <c r="G43" s="11"/>
      <c r="H43" s="11"/>
      <c r="I43" s="11"/>
      <c r="J43" s="11"/>
      <c r="K43" s="11"/>
      <c r="L43" s="26"/>
      <c r="M43" s="26"/>
    </row>
  </sheetData>
  <sheetProtection/>
  <mergeCells count="44">
    <mergeCell ref="A22:A23"/>
    <mergeCell ref="B22:B23"/>
    <mergeCell ref="C22:C23"/>
    <mergeCell ref="D22:D23"/>
    <mergeCell ref="A18:A19"/>
    <mergeCell ref="B18:B19"/>
    <mergeCell ref="C18:C19"/>
    <mergeCell ref="D18:D19"/>
    <mergeCell ref="A20:A21"/>
    <mergeCell ref="B20:B21"/>
    <mergeCell ref="C20:C21"/>
    <mergeCell ref="D20:D21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7:A8"/>
    <mergeCell ref="B7:B8"/>
    <mergeCell ref="C7:C8"/>
    <mergeCell ref="D7:D8"/>
    <mergeCell ref="A9:A10"/>
    <mergeCell ref="B9:B10"/>
    <mergeCell ref="C9:C10"/>
    <mergeCell ref="D9:D10"/>
    <mergeCell ref="A4:B4"/>
    <mergeCell ref="C1:J1"/>
    <mergeCell ref="C2:J2"/>
    <mergeCell ref="C3:J3"/>
    <mergeCell ref="A5:A6"/>
    <mergeCell ref="B5:B6"/>
    <mergeCell ref="C5:C6"/>
    <mergeCell ref="D5:D6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R29"/>
  <sheetViews>
    <sheetView zoomScalePageLayoutView="0" workbookViewId="0" topLeftCell="A1">
      <selection activeCell="H34" sqref="H34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78" t="s">
        <v>24</v>
      </c>
      <c r="C1" s="278"/>
      <c r="D1" s="278"/>
      <c r="E1" s="278"/>
      <c r="F1" s="278"/>
      <c r="G1" s="278"/>
      <c r="H1" s="278"/>
      <c r="I1" s="278"/>
      <c r="J1" s="52"/>
      <c r="K1" s="278" t="s">
        <v>24</v>
      </c>
      <c r="L1" s="278"/>
      <c r="M1" s="278"/>
      <c r="N1" s="278"/>
      <c r="O1" s="278"/>
      <c r="P1" s="278"/>
      <c r="Q1" s="278"/>
      <c r="R1" s="278"/>
    </row>
    <row r="2" spans="2:18" ht="24.75" customHeight="1">
      <c r="B2" s="242">
        <f>HYPERLINK('пр.взв.'!A4)</f>
      </c>
      <c r="C2" s="243"/>
      <c r="D2" s="243"/>
      <c r="E2" s="243"/>
      <c r="F2" s="243"/>
      <c r="G2" s="243"/>
      <c r="H2" s="243"/>
      <c r="I2" s="243"/>
      <c r="J2" s="53"/>
      <c r="K2" s="242">
        <f>HYPERLINK('пр.взв.'!A4)</f>
      </c>
      <c r="L2" s="243"/>
      <c r="M2" s="243"/>
      <c r="N2" s="243"/>
      <c r="O2" s="243"/>
      <c r="P2" s="243"/>
      <c r="Q2" s="243"/>
      <c r="R2" s="243"/>
    </row>
    <row r="3" spans="2:18" ht="24.75" customHeight="1" hidden="1" thickBot="1">
      <c r="B3" s="54" t="s">
        <v>1</v>
      </c>
      <c r="C3" s="56" t="s">
        <v>28</v>
      </c>
      <c r="D3" s="58" t="s">
        <v>25</v>
      </c>
      <c r="E3" s="55"/>
      <c r="F3" s="54" t="str">
        <f>'пр.взв.'!C4</f>
        <v>Combat</v>
      </c>
      <c r="G3" s="283" t="str">
        <f>'пр.взв.'!D4</f>
        <v>100 kg</v>
      </c>
      <c r="H3" s="283"/>
      <c r="I3" s="55"/>
      <c r="J3" s="55"/>
      <c r="K3" s="54" t="s">
        <v>2</v>
      </c>
      <c r="L3" s="56" t="s">
        <v>28</v>
      </c>
      <c r="M3" s="58" t="s">
        <v>25</v>
      </c>
      <c r="N3" s="55"/>
      <c r="O3" s="54" t="str">
        <f>F3</f>
        <v>Combat</v>
      </c>
      <c r="P3" s="283" t="str">
        <f>G3</f>
        <v>100 kg</v>
      </c>
      <c r="Q3" s="283"/>
      <c r="R3" s="55"/>
    </row>
    <row r="4" spans="1:18" ht="12.75" customHeight="1" hidden="1">
      <c r="A4" s="158" t="s">
        <v>26</v>
      </c>
      <c r="B4" s="268" t="s">
        <v>4</v>
      </c>
      <c r="C4" s="270" t="s">
        <v>5</v>
      </c>
      <c r="D4" s="270" t="s">
        <v>6</v>
      </c>
      <c r="E4" s="270" t="s">
        <v>12</v>
      </c>
      <c r="F4" s="248" t="s">
        <v>13</v>
      </c>
      <c r="G4" s="250" t="s">
        <v>15</v>
      </c>
      <c r="H4" s="265" t="s">
        <v>16</v>
      </c>
      <c r="I4" s="267" t="s">
        <v>14</v>
      </c>
      <c r="J4" s="158" t="s">
        <v>26</v>
      </c>
      <c r="K4" s="268" t="s">
        <v>4</v>
      </c>
      <c r="L4" s="270" t="s">
        <v>5</v>
      </c>
      <c r="M4" s="270" t="s">
        <v>6</v>
      </c>
      <c r="N4" s="270" t="s">
        <v>12</v>
      </c>
      <c r="O4" s="248" t="s">
        <v>13</v>
      </c>
      <c r="P4" s="250" t="s">
        <v>15</v>
      </c>
      <c r="Q4" s="265" t="s">
        <v>16</v>
      </c>
      <c r="R4" s="267" t="s">
        <v>14</v>
      </c>
    </row>
    <row r="5" spans="1:18" ht="12.75" customHeight="1" hidden="1" thickBot="1">
      <c r="A5" s="154"/>
      <c r="B5" s="269" t="s">
        <v>4</v>
      </c>
      <c r="C5" s="249" t="s">
        <v>5</v>
      </c>
      <c r="D5" s="249" t="s">
        <v>6</v>
      </c>
      <c r="E5" s="249" t="s">
        <v>12</v>
      </c>
      <c r="F5" s="249" t="s">
        <v>13</v>
      </c>
      <c r="G5" s="251"/>
      <c r="H5" s="266"/>
      <c r="I5" s="156" t="s">
        <v>14</v>
      </c>
      <c r="J5" s="154"/>
      <c r="K5" s="269" t="s">
        <v>4</v>
      </c>
      <c r="L5" s="249" t="s">
        <v>5</v>
      </c>
      <c r="M5" s="249" t="s">
        <v>6</v>
      </c>
      <c r="N5" s="249" t="s">
        <v>12</v>
      </c>
      <c r="O5" s="249" t="s">
        <v>13</v>
      </c>
      <c r="P5" s="251"/>
      <c r="Q5" s="266"/>
      <c r="R5" s="156" t="s">
        <v>14</v>
      </c>
    </row>
    <row r="6" spans="1:18" ht="12.75" customHeight="1" hidden="1">
      <c r="A6" s="279">
        <v>1</v>
      </c>
      <c r="B6" s="261">
        <v>1</v>
      </c>
      <c r="C6" s="263" t="str">
        <f>VLOOKUP(B6,'пр.взв.'!B7:E22,2,FALSE)</f>
        <v>FUTIN Maksim</v>
      </c>
      <c r="D6" s="264" t="str">
        <f>VLOOKUP(B6,'пр.взв.'!B7:F22,3,FALSE)</f>
        <v>1990 ms</v>
      </c>
      <c r="E6" s="264" t="str">
        <f>VLOOKUP(B6,'пр.взв.'!B7:E22,4,FALSE)</f>
        <v>RUS</v>
      </c>
      <c r="F6" s="245"/>
      <c r="G6" s="247"/>
      <c r="H6" s="259"/>
      <c r="I6" s="253"/>
      <c r="J6" s="279">
        <v>3</v>
      </c>
      <c r="K6" s="261">
        <v>2</v>
      </c>
      <c r="L6" s="263" t="str">
        <f>VLOOKUP(K6,'пр.взв.'!B7:E22,2,FALSE)</f>
        <v>BOTOEV Aleksandr</v>
      </c>
      <c r="M6" s="264" t="str">
        <f>VLOOKUP(K6,'пр.взв.'!B7:F22,3,FALSE)</f>
        <v>1993 cms</v>
      </c>
      <c r="N6" s="264" t="str">
        <f>VLOOKUP(K6,'пр.взв.'!B7:E22,4,FALSE)</f>
        <v>RUS-M</v>
      </c>
      <c r="O6" s="245"/>
      <c r="P6" s="247"/>
      <c r="Q6" s="259"/>
      <c r="R6" s="253"/>
    </row>
    <row r="7" spans="1:18" ht="12.75" customHeight="1" hidden="1">
      <c r="A7" s="280"/>
      <c r="B7" s="262"/>
      <c r="C7" s="257"/>
      <c r="D7" s="246"/>
      <c r="E7" s="246"/>
      <c r="F7" s="246"/>
      <c r="G7" s="246"/>
      <c r="H7" s="209"/>
      <c r="I7" s="260"/>
      <c r="J7" s="280"/>
      <c r="K7" s="262"/>
      <c r="L7" s="257"/>
      <c r="M7" s="246"/>
      <c r="N7" s="246"/>
      <c r="O7" s="246"/>
      <c r="P7" s="246"/>
      <c r="Q7" s="209"/>
      <c r="R7" s="260"/>
    </row>
    <row r="8" spans="1:18" ht="12.75" customHeight="1" hidden="1">
      <c r="A8" s="280"/>
      <c r="B8" s="254">
        <v>5</v>
      </c>
      <c r="C8" s="256">
        <f>VLOOKUP(B8,'пр.взв.'!B7:E22,2,FALSE)</f>
        <v>0</v>
      </c>
      <c r="D8" s="258">
        <f>VLOOKUP(B8,'пр.взв.'!B7:F22,3,FALSE)</f>
        <v>0</v>
      </c>
      <c r="E8" s="258">
        <f>VLOOKUP(B8,'пр.взв.'!B7:E22,4,FALSE)</f>
        <v>0</v>
      </c>
      <c r="F8" s="244"/>
      <c r="G8" s="244"/>
      <c r="H8" s="252"/>
      <c r="I8" s="252"/>
      <c r="J8" s="280"/>
      <c r="K8" s="254">
        <v>6</v>
      </c>
      <c r="L8" s="256">
        <f>VLOOKUP(K8,'пр.взв.'!B7:E22,2,FALSE)</f>
        <v>0</v>
      </c>
      <c r="M8" s="258">
        <f>VLOOKUP(K8,'пр.взв.'!B7:F22,3,FALSE)</f>
        <v>0</v>
      </c>
      <c r="N8" s="258">
        <f>VLOOKUP(K8,'пр.взв.'!B7:E22,4,FALSE)</f>
        <v>0</v>
      </c>
      <c r="O8" s="244"/>
      <c r="P8" s="244"/>
      <c r="Q8" s="252"/>
      <c r="R8" s="252"/>
    </row>
    <row r="9" spans="1:18" ht="13.5" customHeight="1" hidden="1" thickBot="1">
      <c r="A9" s="282"/>
      <c r="B9" s="273"/>
      <c r="C9" s="274"/>
      <c r="D9" s="275"/>
      <c r="E9" s="275"/>
      <c r="F9" s="276"/>
      <c r="G9" s="276"/>
      <c r="H9" s="277"/>
      <c r="I9" s="277"/>
      <c r="J9" s="282"/>
      <c r="K9" s="273"/>
      <c r="L9" s="274"/>
      <c r="M9" s="275"/>
      <c r="N9" s="275"/>
      <c r="O9" s="276"/>
      <c r="P9" s="276"/>
      <c r="Q9" s="277"/>
      <c r="R9" s="277"/>
    </row>
    <row r="10" spans="1:18" ht="12.75" customHeight="1" hidden="1">
      <c r="A10" s="279">
        <v>2</v>
      </c>
      <c r="B10" s="255">
        <v>3</v>
      </c>
      <c r="C10" s="263" t="str">
        <f>VLOOKUP(B10,'пр.взв.'!B7:E22,2,FALSE)</f>
        <v>MUSABAEV Maksat</v>
      </c>
      <c r="D10" s="264" t="str">
        <f>VLOOKUP(B10,'пр.взв.'!B7:F22,3,FALSE)</f>
        <v>1990 ms</v>
      </c>
      <c r="E10" s="264" t="str">
        <f>VLOOKUP(B10,'пр.взв.'!B7:E22,4,FALSE)</f>
        <v>KGZ</v>
      </c>
      <c r="F10" s="246"/>
      <c r="G10" s="271"/>
      <c r="H10" s="209"/>
      <c r="I10" s="258"/>
      <c r="J10" s="279">
        <v>4</v>
      </c>
      <c r="K10" s="255">
        <v>4</v>
      </c>
      <c r="L10" s="263" t="str">
        <f>VLOOKUP(K10,'пр.взв.'!B7:E22,2,FALSE)</f>
        <v>MOHNATKIN Mihail</v>
      </c>
      <c r="M10" s="264" t="str">
        <f>VLOOKUP(K10,'пр.взв.'!B7:F22,3,FALSE)</f>
        <v>1990 ms</v>
      </c>
      <c r="N10" s="264" t="str">
        <f>VLOOKUP(K10,'пр.взв.'!B7:E22,4,FALSE)</f>
        <v>RUS</v>
      </c>
      <c r="O10" s="246"/>
      <c r="P10" s="271"/>
      <c r="Q10" s="209"/>
      <c r="R10" s="258"/>
    </row>
    <row r="11" spans="1:18" ht="12.75" customHeight="1" hidden="1">
      <c r="A11" s="280"/>
      <c r="B11" s="272"/>
      <c r="C11" s="257"/>
      <c r="D11" s="246"/>
      <c r="E11" s="246"/>
      <c r="F11" s="246"/>
      <c r="G11" s="246"/>
      <c r="H11" s="209"/>
      <c r="I11" s="260"/>
      <c r="J11" s="280"/>
      <c r="K11" s="272"/>
      <c r="L11" s="257"/>
      <c r="M11" s="246"/>
      <c r="N11" s="246"/>
      <c r="O11" s="246"/>
      <c r="P11" s="246"/>
      <c r="Q11" s="209"/>
      <c r="R11" s="260"/>
    </row>
    <row r="12" spans="1:18" ht="12.75" customHeight="1" hidden="1">
      <c r="A12" s="280"/>
      <c r="B12" s="254">
        <v>7</v>
      </c>
      <c r="C12" s="256">
        <f>VLOOKUP(B12,'пр.взв.'!B7:E22,2,FALSE)</f>
        <v>0</v>
      </c>
      <c r="D12" s="258">
        <f>VLOOKUP(B12,'пр.взв.'!B7:F22,3,FALSE)</f>
        <v>0</v>
      </c>
      <c r="E12" s="258">
        <f>VLOOKUP(B12,'пр.взв.'!B7:E22,4,FALSE)</f>
        <v>0</v>
      </c>
      <c r="F12" s="244"/>
      <c r="G12" s="244"/>
      <c r="H12" s="252"/>
      <c r="I12" s="252"/>
      <c r="J12" s="280"/>
      <c r="K12" s="254">
        <v>8</v>
      </c>
      <c r="L12" s="256">
        <f>VLOOKUP(K12,'пр.взв.'!B7:E22,2,FALSE)</f>
        <v>0</v>
      </c>
      <c r="M12" s="258">
        <f>VLOOKUP(K12,'пр.взв.'!B7:F22,3,FALSE)</f>
        <v>0</v>
      </c>
      <c r="N12" s="258">
        <f>VLOOKUP(K12,'пр.взв.'!B7:E22,4,FALSE)</f>
        <v>0</v>
      </c>
      <c r="O12" s="244"/>
      <c r="P12" s="244"/>
      <c r="Q12" s="252"/>
      <c r="R12" s="252"/>
    </row>
    <row r="13" spans="1:18" ht="12.75" customHeight="1" hidden="1">
      <c r="A13" s="281"/>
      <c r="B13" s="255"/>
      <c r="C13" s="257"/>
      <c r="D13" s="246"/>
      <c r="E13" s="246"/>
      <c r="F13" s="245"/>
      <c r="G13" s="245"/>
      <c r="H13" s="253"/>
      <c r="I13" s="253"/>
      <c r="J13" s="281"/>
      <c r="K13" s="255"/>
      <c r="L13" s="257"/>
      <c r="M13" s="246"/>
      <c r="N13" s="246"/>
      <c r="O13" s="245"/>
      <c r="P13" s="245"/>
      <c r="Q13" s="253"/>
      <c r="R13" s="253"/>
    </row>
    <row r="14" ht="12.75" hidden="1"/>
    <row r="15" spans="2:16" ht="15.75" hidden="1">
      <c r="B15" s="242">
        <f>B2</f>
      </c>
      <c r="C15" s="243"/>
      <c r="D15" s="243"/>
      <c r="E15" s="243"/>
      <c r="F15" s="243"/>
      <c r="G15" s="243"/>
      <c r="H15" s="243"/>
      <c r="I15" s="243"/>
      <c r="K15" s="242">
        <f>K2</f>
      </c>
      <c r="L15" s="243"/>
      <c r="M15" s="243"/>
      <c r="N15" s="243"/>
      <c r="O15" s="243"/>
      <c r="P15" s="243"/>
    </row>
    <row r="16" spans="2:18" ht="24.75" customHeight="1" thickBot="1">
      <c r="B16" s="54" t="s">
        <v>1</v>
      </c>
      <c r="C16" s="101" t="s">
        <v>29</v>
      </c>
      <c r="D16" s="101"/>
      <c r="E16" s="101"/>
      <c r="F16" s="54" t="str">
        <f>F3</f>
        <v>Combat</v>
      </c>
      <c r="G16" s="283" t="str">
        <f>G3</f>
        <v>100 kg</v>
      </c>
      <c r="H16" s="283"/>
      <c r="I16" s="101"/>
      <c r="J16" s="61"/>
      <c r="K16" s="54" t="s">
        <v>2</v>
      </c>
      <c r="L16" s="101" t="s">
        <v>29</v>
      </c>
      <c r="M16" s="101"/>
      <c r="N16" s="101"/>
      <c r="O16" s="54" t="str">
        <f>O3</f>
        <v>Combat</v>
      </c>
      <c r="P16" s="283" t="str">
        <f>P3</f>
        <v>100 kg</v>
      </c>
      <c r="Q16" s="283"/>
      <c r="R16" s="101"/>
    </row>
    <row r="17" spans="1:18" ht="12.75" customHeight="1">
      <c r="A17" s="158" t="s">
        <v>26</v>
      </c>
      <c r="B17" s="268" t="s">
        <v>4</v>
      </c>
      <c r="C17" s="270" t="s">
        <v>5</v>
      </c>
      <c r="D17" s="270" t="s">
        <v>6</v>
      </c>
      <c r="E17" s="270" t="s">
        <v>12</v>
      </c>
      <c r="F17" s="248" t="s">
        <v>13</v>
      </c>
      <c r="G17" s="250" t="s">
        <v>15</v>
      </c>
      <c r="H17" s="265" t="s">
        <v>16</v>
      </c>
      <c r="I17" s="267" t="s">
        <v>62</v>
      </c>
      <c r="J17" s="158" t="s">
        <v>26</v>
      </c>
      <c r="K17" s="268" t="s">
        <v>4</v>
      </c>
      <c r="L17" s="270" t="s">
        <v>5</v>
      </c>
      <c r="M17" s="270" t="s">
        <v>6</v>
      </c>
      <c r="N17" s="270" t="s">
        <v>12</v>
      </c>
      <c r="O17" s="248" t="s">
        <v>13</v>
      </c>
      <c r="P17" s="250" t="s">
        <v>15</v>
      </c>
      <c r="Q17" s="265" t="s">
        <v>16</v>
      </c>
      <c r="R17" s="267" t="s">
        <v>62</v>
      </c>
    </row>
    <row r="18" spans="1:18" ht="12.75" customHeight="1" thickBot="1">
      <c r="A18" s="154"/>
      <c r="B18" s="269" t="s">
        <v>4</v>
      </c>
      <c r="C18" s="249" t="s">
        <v>5</v>
      </c>
      <c r="D18" s="249" t="s">
        <v>6</v>
      </c>
      <c r="E18" s="249" t="s">
        <v>12</v>
      </c>
      <c r="F18" s="249" t="s">
        <v>13</v>
      </c>
      <c r="G18" s="251"/>
      <c r="H18" s="266"/>
      <c r="I18" s="156" t="s">
        <v>14</v>
      </c>
      <c r="J18" s="154"/>
      <c r="K18" s="269" t="s">
        <v>4</v>
      </c>
      <c r="L18" s="249" t="s">
        <v>5</v>
      </c>
      <c r="M18" s="249" t="s">
        <v>6</v>
      </c>
      <c r="N18" s="249" t="s">
        <v>12</v>
      </c>
      <c r="O18" s="249" t="s">
        <v>13</v>
      </c>
      <c r="P18" s="251"/>
      <c r="Q18" s="266"/>
      <c r="R18" s="156" t="s">
        <v>14</v>
      </c>
    </row>
    <row r="19" spans="1:18" ht="12.75" customHeight="1">
      <c r="A19" s="279">
        <v>1</v>
      </c>
      <c r="B19" s="261">
        <f>'пр.хода'!G7</f>
        <v>1</v>
      </c>
      <c r="C19" s="263" t="str">
        <f>VLOOKUP(B19,'пр.взв.'!B7:E22,2,FALSE)</f>
        <v>FUTIN Maksim</v>
      </c>
      <c r="D19" s="264" t="str">
        <f>VLOOKUP(B19,'пр.взв.'!B7:F22,3,FALSE)</f>
        <v>1990 ms</v>
      </c>
      <c r="E19" s="264" t="str">
        <f>VLOOKUP(B19,'пр.взв.'!B7:E22,4,FALSE)</f>
        <v>RUS</v>
      </c>
      <c r="F19" s="245"/>
      <c r="G19" s="247"/>
      <c r="H19" s="259"/>
      <c r="I19" s="253"/>
      <c r="J19" s="279">
        <v>2</v>
      </c>
      <c r="K19" s="261">
        <f>'пр.хода'!G17</f>
        <v>2</v>
      </c>
      <c r="L19" s="263" t="str">
        <f>VLOOKUP(K19,'пр.взв.'!B7:E22,2,FALSE)</f>
        <v>BOTOEV Aleksandr</v>
      </c>
      <c r="M19" s="264" t="str">
        <f>VLOOKUP(K19,'пр.взв.'!B7:F22,3,FALSE)</f>
        <v>1993 cms</v>
      </c>
      <c r="N19" s="264" t="str">
        <f>VLOOKUP(K19,'пр.взв.'!B7:E22,4,FALSE)</f>
        <v>RUS-M</v>
      </c>
      <c r="O19" s="245"/>
      <c r="P19" s="247"/>
      <c r="Q19" s="259"/>
      <c r="R19" s="253"/>
    </row>
    <row r="20" spans="1:18" ht="12.75" customHeight="1">
      <c r="A20" s="280"/>
      <c r="B20" s="262"/>
      <c r="C20" s="257"/>
      <c r="D20" s="246"/>
      <c r="E20" s="246"/>
      <c r="F20" s="246"/>
      <c r="G20" s="246"/>
      <c r="H20" s="209"/>
      <c r="I20" s="260"/>
      <c r="J20" s="280"/>
      <c r="K20" s="262"/>
      <c r="L20" s="257"/>
      <c r="M20" s="246"/>
      <c r="N20" s="246"/>
      <c r="O20" s="246"/>
      <c r="P20" s="246"/>
      <c r="Q20" s="209"/>
      <c r="R20" s="260"/>
    </row>
    <row r="21" spans="1:18" ht="12.75" customHeight="1">
      <c r="A21" s="280"/>
      <c r="B21" s="254">
        <f>'пр.хода'!G11</f>
        <v>3</v>
      </c>
      <c r="C21" s="256" t="str">
        <f>VLOOKUP(B21,'пр.взв.'!B7:E22,2,FALSE)</f>
        <v>MUSABAEV Maksat</v>
      </c>
      <c r="D21" s="258" t="str">
        <f>VLOOKUP(B21,'пр.взв.'!B7:F22,3,FALSE)</f>
        <v>1990 ms</v>
      </c>
      <c r="E21" s="258" t="str">
        <f>VLOOKUP(B21,'пр.взв.'!B7:E22,4,FALSE)</f>
        <v>KGZ</v>
      </c>
      <c r="F21" s="244"/>
      <c r="G21" s="244"/>
      <c r="H21" s="252"/>
      <c r="I21" s="252"/>
      <c r="J21" s="280"/>
      <c r="K21" s="254">
        <f>'пр.хода'!G21</f>
        <v>4</v>
      </c>
      <c r="L21" s="256" t="str">
        <f>VLOOKUP(K21,'пр.взв.'!B7:E22,2,FALSE)</f>
        <v>MOHNATKIN Mihail</v>
      </c>
      <c r="M21" s="258" t="str">
        <f>VLOOKUP(K21,'пр.взв.'!B7:F22,3,FALSE)</f>
        <v>1990 ms</v>
      </c>
      <c r="N21" s="258" t="str">
        <f>VLOOKUP(K21,'пр.взв.'!B7:E22,4,FALSE)</f>
        <v>RUS</v>
      </c>
      <c r="O21" s="244"/>
      <c r="P21" s="244"/>
      <c r="Q21" s="252"/>
      <c r="R21" s="252"/>
    </row>
    <row r="22" spans="1:18" ht="12.75" customHeight="1">
      <c r="A22" s="281"/>
      <c r="B22" s="255"/>
      <c r="C22" s="257"/>
      <c r="D22" s="246"/>
      <c r="E22" s="246"/>
      <c r="F22" s="245"/>
      <c r="G22" s="245"/>
      <c r="H22" s="253"/>
      <c r="I22" s="253"/>
      <c r="J22" s="281"/>
      <c r="K22" s="255"/>
      <c r="L22" s="257"/>
      <c r="M22" s="246"/>
      <c r="N22" s="246"/>
      <c r="O22" s="245"/>
      <c r="P22" s="245"/>
      <c r="Q22" s="253"/>
      <c r="R22" s="253"/>
    </row>
    <row r="29" ht="12.75">
      <c r="N29" s="57"/>
    </row>
  </sheetData>
  <sheetProtection/>
  <mergeCells count="148">
    <mergeCell ref="G3:H3"/>
    <mergeCell ref="G16:H16"/>
    <mergeCell ref="P3:Q3"/>
    <mergeCell ref="P16:Q16"/>
    <mergeCell ref="K6:K7"/>
    <mergeCell ref="L6:L7"/>
    <mergeCell ref="M6:M7"/>
    <mergeCell ref="N6:N7"/>
    <mergeCell ref="O6:O7"/>
    <mergeCell ref="P6:P7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F6:F7"/>
    <mergeCell ref="G6:G7"/>
    <mergeCell ref="H6:H7"/>
    <mergeCell ref="I6:I7"/>
    <mergeCell ref="B6:B7"/>
    <mergeCell ref="C6:C7"/>
    <mergeCell ref="D6:D7"/>
    <mergeCell ref="E6:E7"/>
    <mergeCell ref="F8:F9"/>
    <mergeCell ref="G8:G9"/>
    <mergeCell ref="H8:H9"/>
    <mergeCell ref="I8:I9"/>
    <mergeCell ref="B8:B9"/>
    <mergeCell ref="C8:C9"/>
    <mergeCell ref="D8:D9"/>
    <mergeCell ref="E8:E9"/>
    <mergeCell ref="F10:F11"/>
    <mergeCell ref="G10:G11"/>
    <mergeCell ref="H10:H11"/>
    <mergeCell ref="I10:I11"/>
    <mergeCell ref="B10:B11"/>
    <mergeCell ref="C10:C11"/>
    <mergeCell ref="D10:D11"/>
    <mergeCell ref="E10:E11"/>
    <mergeCell ref="F12:F13"/>
    <mergeCell ref="G12:G13"/>
    <mergeCell ref="H12:H13"/>
    <mergeCell ref="I12:I13"/>
    <mergeCell ref="B12:B13"/>
    <mergeCell ref="C12:C13"/>
    <mergeCell ref="D12:D13"/>
    <mergeCell ref="E12:E13"/>
    <mergeCell ref="F4:F5"/>
    <mergeCell ref="G4:G5"/>
    <mergeCell ref="H4:H5"/>
    <mergeCell ref="I4:I5"/>
    <mergeCell ref="B4:B5"/>
    <mergeCell ref="C4:C5"/>
    <mergeCell ref="D4:D5"/>
    <mergeCell ref="E4:E5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O10:O11"/>
    <mergeCell ref="P10:P11"/>
    <mergeCell ref="Q10:Q11"/>
    <mergeCell ref="R10:R11"/>
    <mergeCell ref="K10:K11"/>
    <mergeCell ref="L10:L11"/>
    <mergeCell ref="M10:M11"/>
    <mergeCell ref="N10:N11"/>
    <mergeCell ref="B2:I2"/>
    <mergeCell ref="K2:R2"/>
    <mergeCell ref="O12:O13"/>
    <mergeCell ref="P12:P13"/>
    <mergeCell ref="Q12:Q13"/>
    <mergeCell ref="R12:R13"/>
    <mergeCell ref="K12:K13"/>
    <mergeCell ref="L12:L13"/>
    <mergeCell ref="M12:M13"/>
    <mergeCell ref="N12:N13"/>
    <mergeCell ref="F17:F18"/>
    <mergeCell ref="G17:G18"/>
    <mergeCell ref="H17:H18"/>
    <mergeCell ref="I17:I18"/>
    <mergeCell ref="B17:B18"/>
    <mergeCell ref="C17:C18"/>
    <mergeCell ref="D17:D18"/>
    <mergeCell ref="E17:E18"/>
    <mergeCell ref="F19:F20"/>
    <mergeCell ref="G19:G20"/>
    <mergeCell ref="H19:H20"/>
    <mergeCell ref="I19:I20"/>
    <mergeCell ref="B19:B20"/>
    <mergeCell ref="C19:C20"/>
    <mergeCell ref="D19:D20"/>
    <mergeCell ref="E19:E20"/>
    <mergeCell ref="H21:H22"/>
    <mergeCell ref="I21:I22"/>
    <mergeCell ref="B21:B22"/>
    <mergeCell ref="C21:C22"/>
    <mergeCell ref="D21:D22"/>
    <mergeCell ref="E21:E22"/>
    <mergeCell ref="Q17:Q18"/>
    <mergeCell ref="R17:R18"/>
    <mergeCell ref="K17:K18"/>
    <mergeCell ref="L17:L18"/>
    <mergeCell ref="M17:M18"/>
    <mergeCell ref="N17:N18"/>
    <mergeCell ref="Q19:Q20"/>
    <mergeCell ref="R19:R20"/>
    <mergeCell ref="K19:K20"/>
    <mergeCell ref="L19:L20"/>
    <mergeCell ref="M19:M20"/>
    <mergeCell ref="N19:N20"/>
    <mergeCell ref="Q21:Q22"/>
    <mergeCell ref="R21:R22"/>
    <mergeCell ref="K21:K22"/>
    <mergeCell ref="L21:L22"/>
    <mergeCell ref="M21:M22"/>
    <mergeCell ref="N21:N22"/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37"/>
  <sheetViews>
    <sheetView tabSelected="1" zoomScalePageLayoutView="0" workbookViewId="0" topLeftCell="A16">
      <selection activeCell="C35" sqref="C35:C36"/>
    </sheetView>
  </sheetViews>
  <sheetFormatPr defaultColWidth="9.140625" defaultRowHeight="12.75"/>
  <cols>
    <col min="1" max="1" width="3.7109375" style="0" customWidth="1"/>
    <col min="2" max="2" width="0.5625" style="0" customWidth="1"/>
    <col min="3" max="3" width="6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spans="1:16" ht="73.5" customHeight="1">
      <c r="A1" s="359" t="s">
        <v>63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</row>
    <row r="2" spans="1:16" ht="19.5" customHeight="1">
      <c r="A2" s="284" t="str">
        <f>'пр.взв.'!A3</f>
        <v>September 30 - October 02, 2012      Moscow /Russia/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</row>
    <row r="3" spans="17:19" ht="10.5" customHeight="1" thickBot="1">
      <c r="Q3" s="1"/>
      <c r="R3" s="1"/>
      <c r="S3" s="1"/>
    </row>
    <row r="4" spans="1:17" ht="30.75" customHeight="1" thickBot="1">
      <c r="A4" s="287" t="str">
        <f>'пр.взв.'!C4</f>
        <v>Combat</v>
      </c>
      <c r="B4" s="288"/>
      <c r="C4" s="289"/>
      <c r="D4" s="110" t="str">
        <f>'пр.взв.'!D4</f>
        <v>100 kg</v>
      </c>
      <c r="E4" s="285" t="s">
        <v>61</v>
      </c>
      <c r="F4" s="286"/>
      <c r="G4" s="97"/>
      <c r="H4" s="97"/>
      <c r="K4" s="1"/>
      <c r="L4" s="1"/>
      <c r="M4" s="290" t="s">
        <v>43</v>
      </c>
      <c r="N4" s="290"/>
      <c r="O4" s="290"/>
      <c r="P4" s="290"/>
      <c r="Q4" s="31"/>
    </row>
    <row r="5" spans="3:17" ht="5.25" customHeight="1" thickBot="1">
      <c r="C5" s="60"/>
      <c r="M5" s="80"/>
      <c r="N5" s="80"/>
      <c r="O5" s="80"/>
      <c r="P5" s="80"/>
      <c r="Q5" s="31"/>
    </row>
    <row r="6" spans="1:17" ht="15" customHeight="1" thickBot="1">
      <c r="A6" s="291" t="s">
        <v>39</v>
      </c>
      <c r="B6" s="81"/>
      <c r="C6" s="314">
        <v>1</v>
      </c>
      <c r="D6" s="298" t="str">
        <f>VLOOKUP(C6,'пр.взв.'!B1:F22,2,FALSE)</f>
        <v>FUTIN Maksim</v>
      </c>
      <c r="E6" s="316" t="str">
        <f>VLOOKUP(C6,'пр.взв.'!B1:F22,3,FALSE)</f>
        <v>1990 ms</v>
      </c>
      <c r="F6" s="326" t="str">
        <f>VLOOKUP(C6,'пр.взв.'!B1:F22,4,FALSE)</f>
        <v>RUS</v>
      </c>
      <c r="G6" s="75"/>
      <c r="H6" s="75"/>
      <c r="I6" s="75"/>
      <c r="J6" s="84"/>
      <c r="K6" s="84"/>
      <c r="M6" s="335">
        <v>1</v>
      </c>
      <c r="N6" s="344">
        <v>4</v>
      </c>
      <c r="O6" s="340" t="str">
        <f>VLOOKUP(N6,'пр.взв.'!B7:E22,2,FALSE)</f>
        <v>MOHNATKIN Mihail</v>
      </c>
      <c r="P6" s="342" t="str">
        <f>VLOOKUP(N6,'пр.взв.'!B7:F22,4,FALSE)</f>
        <v>RUS</v>
      </c>
      <c r="Q6" s="31"/>
    </row>
    <row r="7" spans="1:25" ht="15" customHeight="1">
      <c r="A7" s="292"/>
      <c r="B7" s="81"/>
      <c r="C7" s="315"/>
      <c r="D7" s="299"/>
      <c r="E7" s="317"/>
      <c r="F7" s="327"/>
      <c r="G7" s="310">
        <v>1</v>
      </c>
      <c r="H7" s="75"/>
      <c r="I7" s="75"/>
      <c r="J7" s="84"/>
      <c r="K7" s="84"/>
      <c r="M7" s="303"/>
      <c r="N7" s="345"/>
      <c r="O7" s="341"/>
      <c r="P7" s="343"/>
      <c r="Q7" s="31"/>
      <c r="T7" s="339"/>
      <c r="U7" s="339"/>
      <c r="V7" s="339"/>
      <c r="W7" s="339"/>
      <c r="X7" s="339"/>
      <c r="Y7" s="339"/>
    </row>
    <row r="8" spans="1:17" ht="15" customHeight="1" thickBot="1">
      <c r="A8" s="292"/>
      <c r="B8" s="81"/>
      <c r="C8" s="308">
        <v>5</v>
      </c>
      <c r="D8" s="300"/>
      <c r="E8" s="296"/>
      <c r="F8" s="333"/>
      <c r="G8" s="311"/>
      <c r="H8" s="76"/>
      <c r="I8" s="77"/>
      <c r="J8" s="84"/>
      <c r="K8" s="84"/>
      <c r="M8" s="302">
        <v>2</v>
      </c>
      <c r="N8" s="345">
        <v>1</v>
      </c>
      <c r="O8" s="341" t="str">
        <f>VLOOKUP(N8,'пр.взв.'!B7:F22,2,FALSE)</f>
        <v>FUTIN Maksim</v>
      </c>
      <c r="P8" s="343" t="str">
        <f>VLOOKUP(N8,'пр.взв.'!B7:E22,4,FALSE)</f>
        <v>RUS</v>
      </c>
      <c r="Q8" s="31"/>
    </row>
    <row r="9" spans="1:17" ht="15" customHeight="1" thickBot="1">
      <c r="A9" s="293"/>
      <c r="B9" s="81"/>
      <c r="C9" s="309"/>
      <c r="D9" s="301"/>
      <c r="E9" s="297"/>
      <c r="F9" s="334"/>
      <c r="G9" s="111"/>
      <c r="H9" s="78"/>
      <c r="I9" s="294">
        <v>1</v>
      </c>
      <c r="J9" s="84"/>
      <c r="K9" s="84"/>
      <c r="M9" s="303"/>
      <c r="N9" s="345"/>
      <c r="O9" s="341" t="e">
        <f>VLOOKUP(N9,'пр.взв.'!B1:E24,2,FALSE)</f>
        <v>#N/A</v>
      </c>
      <c r="P9" s="343" t="e">
        <f>VLOOKUP(N9,'пр.взв.'!B1:E24,4,FALSE)</f>
        <v>#N/A</v>
      </c>
      <c r="Q9" s="31"/>
    </row>
    <row r="10" spans="1:17" ht="15" customHeight="1" thickBot="1">
      <c r="A10" s="291" t="s">
        <v>40</v>
      </c>
      <c r="B10" s="81"/>
      <c r="C10" s="314">
        <v>3</v>
      </c>
      <c r="D10" s="298" t="str">
        <f>VLOOKUP(C10,'пр.взв.'!B1:F26,2,FALSE)</f>
        <v>MUSABAEV Maksat</v>
      </c>
      <c r="E10" s="316" t="str">
        <f>VLOOKUP(C10,'пр.взв.'!B1:F26,3,FALSE)</f>
        <v>1990 ms</v>
      </c>
      <c r="F10" s="326" t="str">
        <f>VLOOKUP(C10,'пр.взв.'!B1:F26,4,FALSE)</f>
        <v>KGZ</v>
      </c>
      <c r="G10" s="111"/>
      <c r="H10" s="78"/>
      <c r="I10" s="295"/>
      <c r="J10" s="85"/>
      <c r="K10" s="84"/>
      <c r="M10" s="302">
        <v>3</v>
      </c>
      <c r="N10" s="345">
        <v>3</v>
      </c>
      <c r="O10" s="341" t="str">
        <f>VLOOKUP(N10,'пр.взв.'!B7:F22,2,FALSE)</f>
        <v>MUSABAEV Maksat</v>
      </c>
      <c r="P10" s="343" t="str">
        <f>VLOOKUP(N10,'пр.взв.'!B7:E22,4,FALSE)</f>
        <v>KGZ</v>
      </c>
      <c r="Q10" s="31"/>
    </row>
    <row r="11" spans="1:17" ht="15" customHeight="1">
      <c r="A11" s="292"/>
      <c r="B11" s="81"/>
      <c r="C11" s="315"/>
      <c r="D11" s="299"/>
      <c r="E11" s="317"/>
      <c r="F11" s="327"/>
      <c r="G11" s="312">
        <v>3</v>
      </c>
      <c r="H11" s="79"/>
      <c r="I11" s="77"/>
      <c r="J11" s="86"/>
      <c r="K11" s="84"/>
      <c r="M11" s="303"/>
      <c r="N11" s="345"/>
      <c r="O11" s="341" t="e">
        <f>VLOOKUP(N11,'пр.взв.'!B1:E26,2,FALSE)</f>
        <v>#N/A</v>
      </c>
      <c r="P11" s="343" t="e">
        <f>VLOOKUP(N11,'пр.взв.'!B1:E26,4,FALSE)</f>
        <v>#N/A</v>
      </c>
      <c r="Q11" s="31"/>
    </row>
    <row r="12" spans="1:17" ht="15" customHeight="1" thickBot="1">
      <c r="A12" s="292"/>
      <c r="B12" s="81"/>
      <c r="C12" s="308">
        <v>7</v>
      </c>
      <c r="D12" s="300"/>
      <c r="E12" s="296"/>
      <c r="F12" s="333"/>
      <c r="G12" s="313"/>
      <c r="H12" s="75"/>
      <c r="I12" s="78"/>
      <c r="J12" s="86"/>
      <c r="K12" s="84"/>
      <c r="M12" s="302">
        <v>4</v>
      </c>
      <c r="N12" s="345">
        <v>2</v>
      </c>
      <c r="O12" s="341" t="str">
        <f>VLOOKUP(N12,'пр.взв.'!B9:F24,2,FALSE)</f>
        <v>BOTOEV Aleksandr</v>
      </c>
      <c r="P12" s="343" t="str">
        <f>VLOOKUP(N12,'пр.взв.'!B7:E24,4,FALSE)</f>
        <v>RUS-M</v>
      </c>
      <c r="Q12" s="31"/>
    </row>
    <row r="13" spans="1:17" ht="15" customHeight="1" thickBot="1">
      <c r="A13" s="293"/>
      <c r="B13" s="81"/>
      <c r="C13" s="309"/>
      <c r="D13" s="301"/>
      <c r="E13" s="297"/>
      <c r="F13" s="334"/>
      <c r="G13" s="111"/>
      <c r="H13" s="75"/>
      <c r="I13" s="78"/>
      <c r="J13" s="86"/>
      <c r="K13" s="84"/>
      <c r="M13" s="336"/>
      <c r="N13" s="347"/>
      <c r="O13" s="348" t="e">
        <f>VLOOKUP(N13,'пр.взв.'!B3:E28,2,FALSE)</f>
        <v>#N/A</v>
      </c>
      <c r="P13" s="349" t="e">
        <f>VLOOKUP(N13,'пр.взв.'!B3:E28,4,FALSE)</f>
        <v>#N/A</v>
      </c>
      <c r="Q13" s="31"/>
    </row>
    <row r="14" spans="3:17" ht="15" customHeight="1">
      <c r="C14" s="306"/>
      <c r="D14" s="74"/>
      <c r="E14" s="112"/>
      <c r="F14" s="112"/>
      <c r="G14" s="111"/>
      <c r="H14" s="75"/>
      <c r="I14" s="78"/>
      <c r="J14" s="86"/>
      <c r="K14" s="356">
        <v>4</v>
      </c>
      <c r="M14" s="337">
        <v>4</v>
      </c>
      <c r="N14" s="346"/>
      <c r="O14" s="350" t="e">
        <f>VLOOKUP(N14,'пр.взв.'!B1:F26,2,FALSE)</f>
        <v>#N/A</v>
      </c>
      <c r="P14" s="346" t="e">
        <f>VLOOKUP(N14,'пр.взв.'!B1:E26,4,FALSE)</f>
        <v>#N/A</v>
      </c>
      <c r="Q14" s="31"/>
    </row>
    <row r="15" spans="3:17" ht="15" customHeight="1" thickBot="1">
      <c r="C15" s="307"/>
      <c r="D15" s="74"/>
      <c r="E15" s="112"/>
      <c r="F15" s="112"/>
      <c r="G15" s="111"/>
      <c r="H15" s="75"/>
      <c r="I15" s="78"/>
      <c r="J15" s="86"/>
      <c r="K15" s="357"/>
      <c r="M15" s="338"/>
      <c r="N15" s="346"/>
      <c r="O15" s="350" t="e">
        <f>VLOOKUP(N15,'пр.взв.'!B5:E30,2,FALSE)</f>
        <v>#N/A</v>
      </c>
      <c r="P15" s="346" t="e">
        <f>VLOOKUP(N15,'пр.взв.'!B5:E30,4,FALSE)</f>
        <v>#N/A</v>
      </c>
      <c r="Q15" s="31"/>
    </row>
    <row r="16" spans="1:17" ht="15" customHeight="1" thickBot="1">
      <c r="A16" s="291" t="s">
        <v>41</v>
      </c>
      <c r="B16" s="81"/>
      <c r="C16" s="304">
        <v>2</v>
      </c>
      <c r="D16" s="298" t="str">
        <f>VLOOKUP(C16,'пр.взв.'!B1:F32,2,FALSE)</f>
        <v>BOTOEV Aleksandr</v>
      </c>
      <c r="E16" s="316" t="str">
        <f>VLOOKUP(C16,'пр.взв.'!B1:F32,3,FALSE)</f>
        <v>1993 cms</v>
      </c>
      <c r="F16" s="326" t="str">
        <f>VLOOKUP(C16,'пр.взв.'!B1:F32,4,FALSE)</f>
        <v>RUS-M</v>
      </c>
      <c r="G16" s="111"/>
      <c r="H16" s="75"/>
      <c r="I16" s="78"/>
      <c r="J16" s="86"/>
      <c r="K16" s="84"/>
      <c r="M16" s="337">
        <v>5</v>
      </c>
      <c r="N16" s="346"/>
      <c r="O16" s="350" t="e">
        <f>VLOOKUP(N16,'пр.взв.'!B3:F28,2,FALSE)</f>
        <v>#N/A</v>
      </c>
      <c r="P16" s="346" t="e">
        <f>VLOOKUP(N16,'пр.взв.'!B3:E28,4,FALSE)</f>
        <v>#N/A</v>
      </c>
      <c r="Q16" s="31"/>
    </row>
    <row r="17" spans="1:17" ht="15" customHeight="1">
      <c r="A17" s="292"/>
      <c r="B17" s="81"/>
      <c r="C17" s="305"/>
      <c r="D17" s="299"/>
      <c r="E17" s="317"/>
      <c r="F17" s="327"/>
      <c r="G17" s="310">
        <v>2</v>
      </c>
      <c r="H17" s="75"/>
      <c r="I17" s="78"/>
      <c r="J17" s="86"/>
      <c r="K17" s="84"/>
      <c r="M17" s="338"/>
      <c r="N17" s="346"/>
      <c r="O17" s="350" t="e">
        <f>VLOOKUP(N17,'пр.взв.'!B7:E32,2,FALSE)</f>
        <v>#N/A</v>
      </c>
      <c r="P17" s="346" t="e">
        <f>VLOOKUP(N17,'пр.взв.'!B7:E32,4,FALSE)</f>
        <v>#N/A</v>
      </c>
      <c r="Q17" s="31"/>
    </row>
    <row r="18" spans="1:17" ht="15" customHeight="1" thickBot="1">
      <c r="A18" s="292"/>
      <c r="B18" s="81"/>
      <c r="C18" s="318">
        <v>6</v>
      </c>
      <c r="D18" s="300"/>
      <c r="E18" s="296"/>
      <c r="F18" s="333"/>
      <c r="G18" s="311"/>
      <c r="H18" s="76"/>
      <c r="I18" s="77"/>
      <c r="J18" s="86"/>
      <c r="K18" s="84"/>
      <c r="M18" s="324" t="s">
        <v>38</v>
      </c>
      <c r="N18" s="346"/>
      <c r="O18" s="350" t="e">
        <f>VLOOKUP(N18,'пр.взв.'!B5:F30,2,FALSE)</f>
        <v>#N/A</v>
      </c>
      <c r="P18" s="346" t="e">
        <f>VLOOKUP(N18,'пр.взв.'!B1:E30,4,FALSE)</f>
        <v>#N/A</v>
      </c>
      <c r="Q18" s="31"/>
    </row>
    <row r="19" spans="1:17" ht="15" customHeight="1" thickBot="1">
      <c r="A19" s="293"/>
      <c r="B19" s="81"/>
      <c r="C19" s="319"/>
      <c r="D19" s="301"/>
      <c r="E19" s="297"/>
      <c r="F19" s="334"/>
      <c r="G19" s="111"/>
      <c r="H19" s="78"/>
      <c r="I19" s="354">
        <v>4</v>
      </c>
      <c r="J19" s="87"/>
      <c r="K19" s="84"/>
      <c r="M19" s="325"/>
      <c r="N19" s="346"/>
      <c r="O19" s="350" t="e">
        <f>VLOOKUP(N19,'пр.взв.'!B1:E34,2,FALSE)</f>
        <v>#N/A</v>
      </c>
      <c r="P19" s="346" t="e">
        <f>VLOOKUP(N19,'пр.взв.'!B3:E34,4,FALSE)</f>
        <v>#N/A</v>
      </c>
      <c r="Q19" s="31"/>
    </row>
    <row r="20" spans="1:17" ht="15" customHeight="1" thickBot="1">
      <c r="A20" s="291" t="s">
        <v>42</v>
      </c>
      <c r="B20" s="81"/>
      <c r="C20" s="304">
        <v>4</v>
      </c>
      <c r="D20" s="298" t="str">
        <f>VLOOKUP(C20,'пр.взв.'!B1:F36,2,FALSE)</f>
        <v>MOHNATKIN Mihail</v>
      </c>
      <c r="E20" s="316" t="str">
        <f>VLOOKUP(C20,'пр.взв.'!B1:F36,3,FALSE)</f>
        <v>1990 ms</v>
      </c>
      <c r="F20" s="326" t="str">
        <f>VLOOKUP(C20,'пр.взв.'!B1:F36,4,FALSE)</f>
        <v>RUS</v>
      </c>
      <c r="G20" s="111"/>
      <c r="H20" s="78"/>
      <c r="I20" s="355"/>
      <c r="J20" s="67"/>
      <c r="K20" s="84"/>
      <c r="M20" s="324" t="s">
        <v>38</v>
      </c>
      <c r="N20" s="346"/>
      <c r="O20" s="350" t="e">
        <f>VLOOKUP(N20,'пр.взв.'!B1:F32,2,FALSE)</f>
        <v>#N/A</v>
      </c>
      <c r="P20" s="346" t="e">
        <f>VLOOKUP(N20,'пр.взв.'!B1:E32,4,FALSE)</f>
        <v>#N/A</v>
      </c>
      <c r="Q20" s="31"/>
    </row>
    <row r="21" spans="1:17" ht="15" customHeight="1">
      <c r="A21" s="292"/>
      <c r="B21" s="81"/>
      <c r="C21" s="305"/>
      <c r="D21" s="299"/>
      <c r="E21" s="317"/>
      <c r="F21" s="327"/>
      <c r="G21" s="312">
        <v>4</v>
      </c>
      <c r="H21" s="79"/>
      <c r="I21" s="77"/>
      <c r="J21" s="67"/>
      <c r="K21" s="84"/>
      <c r="M21" s="325"/>
      <c r="N21" s="346"/>
      <c r="O21" s="350" t="e">
        <f>VLOOKUP(N21,'пр.взв.'!B1:E36,2,FALSE)</f>
        <v>#N/A</v>
      </c>
      <c r="P21" s="346" t="e">
        <f>VLOOKUP(N21,'пр.взв.'!B1:E36,4,FALSE)</f>
        <v>#N/A</v>
      </c>
      <c r="Q21" s="31"/>
    </row>
    <row r="22" spans="1:17" ht="15" customHeight="1" thickBot="1">
      <c r="A22" s="292"/>
      <c r="B22" s="81"/>
      <c r="C22" s="318">
        <v>8</v>
      </c>
      <c r="D22" s="300"/>
      <c r="E22" s="296"/>
      <c r="F22" s="333"/>
      <c r="G22" s="313"/>
      <c r="H22" s="75"/>
      <c r="I22" s="78"/>
      <c r="J22" s="67"/>
      <c r="K22" s="84"/>
      <c r="O22" s="70"/>
      <c r="P22" s="71"/>
      <c r="Q22" s="31"/>
    </row>
    <row r="23" spans="1:17" ht="15" customHeight="1" thickBot="1">
      <c r="A23" s="293"/>
      <c r="B23" s="81"/>
      <c r="C23" s="319"/>
      <c r="D23" s="301"/>
      <c r="E23" s="297"/>
      <c r="F23" s="334"/>
      <c r="G23" s="72"/>
      <c r="H23" s="72"/>
      <c r="I23" s="11"/>
      <c r="J23" s="1"/>
      <c r="O23" s="70"/>
      <c r="P23" s="71"/>
      <c r="Q23" s="31"/>
    </row>
    <row r="24" spans="3:8" ht="25.5" customHeight="1">
      <c r="C24" s="351"/>
      <c r="E24" s="353" t="s">
        <v>46</v>
      </c>
      <c r="F24" s="353"/>
      <c r="G24" s="353"/>
      <c r="H24" s="353"/>
    </row>
    <row r="25" spans="3:5" ht="12.75" customHeight="1" thickBot="1">
      <c r="C25" s="352"/>
      <c r="E25" s="84"/>
    </row>
    <row r="26" spans="3:14" ht="13.5" customHeight="1">
      <c r="C26" s="331">
        <v>3</v>
      </c>
      <c r="D26" s="67"/>
      <c r="E26" s="67"/>
      <c r="F26" s="102"/>
      <c r="G26" s="67"/>
      <c r="H26" s="84"/>
      <c r="I26" s="89"/>
      <c r="J26" s="65"/>
      <c r="K26" s="113"/>
      <c r="L26" s="113"/>
      <c r="M26" s="113"/>
      <c r="N26" s="114"/>
    </row>
    <row r="27" spans="3:14" ht="12.75" customHeight="1" thickBot="1">
      <c r="C27" s="332"/>
      <c r="D27" s="103"/>
      <c r="E27" s="77"/>
      <c r="F27" s="78"/>
      <c r="G27" s="78"/>
      <c r="H27" s="75"/>
      <c r="I27" s="89"/>
      <c r="J27" s="65"/>
      <c r="K27" s="113"/>
      <c r="L27" s="113"/>
      <c r="M27" s="113"/>
      <c r="N27" s="114"/>
    </row>
    <row r="28" spans="3:14" ht="15.75" customHeight="1">
      <c r="C28" s="104"/>
      <c r="D28" s="67"/>
      <c r="E28" s="328">
        <v>3</v>
      </c>
      <c r="F28" s="105"/>
      <c r="G28" s="105"/>
      <c r="H28" s="105"/>
      <c r="I28" s="89"/>
      <c r="J28" s="91"/>
      <c r="K28" s="113"/>
      <c r="L28" s="320"/>
      <c r="M28" s="320"/>
      <c r="N28" s="114"/>
    </row>
    <row r="29" spans="3:14" ht="12.75" customHeight="1" thickBot="1">
      <c r="C29" s="104"/>
      <c r="D29" s="67"/>
      <c r="E29" s="329"/>
      <c r="F29" s="105"/>
      <c r="G29" s="105"/>
      <c r="H29" s="105"/>
      <c r="I29" s="89"/>
      <c r="J29" s="90"/>
      <c r="K29" s="113"/>
      <c r="L29" s="321"/>
      <c r="M29" s="321"/>
      <c r="N29" s="114"/>
    </row>
    <row r="30" spans="3:14" ht="13.5" customHeight="1">
      <c r="C30" s="322">
        <v>2</v>
      </c>
      <c r="D30" s="106"/>
      <c r="E30" s="77"/>
      <c r="F30" s="105"/>
      <c r="G30" s="330"/>
      <c r="H30" s="330"/>
      <c r="I30" s="89"/>
      <c r="J30" s="65"/>
      <c r="K30" s="113"/>
      <c r="L30" s="113"/>
      <c r="M30" s="113"/>
      <c r="N30" s="114"/>
    </row>
    <row r="31" spans="3:13" ht="18.75" thickBot="1">
      <c r="C31" s="323"/>
      <c r="D31" s="67"/>
      <c r="E31" s="78"/>
      <c r="F31" s="105"/>
      <c r="G31" s="358"/>
      <c r="H31" s="358"/>
      <c r="I31" s="88"/>
      <c r="J31" s="62"/>
      <c r="K31" s="89"/>
      <c r="L31" s="89"/>
      <c r="M31" s="89"/>
    </row>
    <row r="34" spans="5:8" ht="12.75">
      <c r="E34" s="1"/>
      <c r="F34" s="1"/>
      <c r="G34" s="1"/>
      <c r="H34" s="1"/>
    </row>
    <row r="35" spans="3:14" ht="15.75">
      <c r="C35" s="360" t="s">
        <v>64</v>
      </c>
      <c r="D35" s="9"/>
      <c r="E35" s="9"/>
      <c r="F35" s="9"/>
      <c r="G35" s="1"/>
      <c r="H35" s="34"/>
      <c r="J35" s="92" t="str">
        <f>'[1]реквизиты'!$G$8</f>
        <v>E. Borkov</v>
      </c>
      <c r="K35" s="93"/>
      <c r="L35" s="82"/>
      <c r="M35" s="93" t="str">
        <f>'[1]реквизиты'!$G$9</f>
        <v>/RUS/</v>
      </c>
      <c r="N35" s="93"/>
    </row>
    <row r="36" spans="3:14" ht="15.75">
      <c r="C36" s="360" t="s">
        <v>65</v>
      </c>
      <c r="E36" s="1"/>
      <c r="F36" s="1"/>
      <c r="G36" s="1"/>
      <c r="H36" s="1"/>
      <c r="J36" s="92" t="str">
        <f>'[1]реквизиты'!$G$10</f>
        <v>A. Drokov</v>
      </c>
      <c r="K36" s="93"/>
      <c r="L36" s="82"/>
      <c r="M36" s="93" t="str">
        <f>'[1]реквизиты'!$G$11</f>
        <v>/RUS/</v>
      </c>
      <c r="N36" s="93"/>
    </row>
    <row r="37" spans="10:13" ht="15">
      <c r="J37" s="69"/>
      <c r="M37" s="83"/>
    </row>
  </sheetData>
  <sheetProtection/>
  <mergeCells count="91">
    <mergeCell ref="K14:K15"/>
    <mergeCell ref="G31:H31"/>
    <mergeCell ref="A1:P1"/>
    <mergeCell ref="O16:O17"/>
    <mergeCell ref="P16:P17"/>
    <mergeCell ref="F22:F23"/>
    <mergeCell ref="F16:F17"/>
    <mergeCell ref="F18:F19"/>
    <mergeCell ref="D20:D21"/>
    <mergeCell ref="E16:E17"/>
    <mergeCell ref="C24:C25"/>
    <mergeCell ref="E24:H24"/>
    <mergeCell ref="N20:N21"/>
    <mergeCell ref="O20:O21"/>
    <mergeCell ref="N18:N19"/>
    <mergeCell ref="O18:O19"/>
    <mergeCell ref="G17:G18"/>
    <mergeCell ref="D22:D23"/>
    <mergeCell ref="I19:I20"/>
    <mergeCell ref="P20:P21"/>
    <mergeCell ref="D6:D7"/>
    <mergeCell ref="D8:D9"/>
    <mergeCell ref="F6:F7"/>
    <mergeCell ref="F8:F9"/>
    <mergeCell ref="N16:N17"/>
    <mergeCell ref="N10:N11"/>
    <mergeCell ref="D18:D19"/>
    <mergeCell ref="O10:O11"/>
    <mergeCell ref="P10:P11"/>
    <mergeCell ref="P18:P19"/>
    <mergeCell ref="N12:N13"/>
    <mergeCell ref="O12:O13"/>
    <mergeCell ref="P12:P13"/>
    <mergeCell ref="N14:N15"/>
    <mergeCell ref="P14:P15"/>
    <mergeCell ref="O14:O15"/>
    <mergeCell ref="T7:Y7"/>
    <mergeCell ref="O6:O7"/>
    <mergeCell ref="P6:P7"/>
    <mergeCell ref="N6:N7"/>
    <mergeCell ref="N8:N9"/>
    <mergeCell ref="O8:O9"/>
    <mergeCell ref="P8:P9"/>
    <mergeCell ref="M10:M11"/>
    <mergeCell ref="C26:C27"/>
    <mergeCell ref="F10:F11"/>
    <mergeCell ref="F12:F13"/>
    <mergeCell ref="D16:D17"/>
    <mergeCell ref="M6:M7"/>
    <mergeCell ref="M12:M13"/>
    <mergeCell ref="M18:M19"/>
    <mergeCell ref="M16:M17"/>
    <mergeCell ref="M14:M15"/>
    <mergeCell ref="L28:M28"/>
    <mergeCell ref="L29:M29"/>
    <mergeCell ref="C30:C31"/>
    <mergeCell ref="C18:C19"/>
    <mergeCell ref="E18:E19"/>
    <mergeCell ref="M20:M21"/>
    <mergeCell ref="F20:F21"/>
    <mergeCell ref="E28:E29"/>
    <mergeCell ref="G30:H30"/>
    <mergeCell ref="G21:G22"/>
    <mergeCell ref="C8:C9"/>
    <mergeCell ref="C10:C11"/>
    <mergeCell ref="E10:E11"/>
    <mergeCell ref="A20:A23"/>
    <mergeCell ref="C20:C21"/>
    <mergeCell ref="E20:E21"/>
    <mergeCell ref="C22:C23"/>
    <mergeCell ref="E22:E23"/>
    <mergeCell ref="M8:M9"/>
    <mergeCell ref="A16:A19"/>
    <mergeCell ref="C16:C17"/>
    <mergeCell ref="C14:C15"/>
    <mergeCell ref="C12:C13"/>
    <mergeCell ref="G7:G8"/>
    <mergeCell ref="G11:G12"/>
    <mergeCell ref="C6:C7"/>
    <mergeCell ref="E6:E7"/>
    <mergeCell ref="E8:E9"/>
    <mergeCell ref="A2:P2"/>
    <mergeCell ref="E4:F4"/>
    <mergeCell ref="A4:C4"/>
    <mergeCell ref="M4:P4"/>
    <mergeCell ref="A6:A9"/>
    <mergeCell ref="A10:A13"/>
    <mergeCell ref="I9:I10"/>
    <mergeCell ref="E12:E13"/>
    <mergeCell ref="D10:D11"/>
    <mergeCell ref="D12:D13"/>
  </mergeCells>
  <printOptions horizontalCentered="1"/>
  <pageMargins left="0" right="0" top="0.7874015748031497" bottom="0.7874015748031497" header="0.5118110236220472" footer="0.5118110236220472"/>
  <pageSetup fitToHeight="1" fitToWidth="1" horizontalDpi="300" verticalDpi="300" orientation="portrait" paperSize="9" scale="55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Бук</cp:lastModifiedBy>
  <cp:lastPrinted>2012-10-01T17:24:18Z</cp:lastPrinted>
  <dcterms:created xsi:type="dcterms:W3CDTF">1996-10-08T23:32:33Z</dcterms:created>
  <dcterms:modified xsi:type="dcterms:W3CDTF">2012-10-01T17:50:50Z</dcterms:modified>
  <cp:category/>
  <cp:version/>
  <cp:contentType/>
  <cp:contentStatus/>
</cp:coreProperties>
</file>